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stros documentos\ROSA\JUAN\PRESUPUESTO 2021\"/>
    </mc:Choice>
  </mc:AlternateContent>
  <bookViews>
    <workbookView xWindow="0" yWindow="30" windowWidth="7485" windowHeight="4140"/>
  </bookViews>
  <sheets>
    <sheet name="Estado de Gastos 2021" sheetId="1" r:id="rId1"/>
  </sheets>
  <calcPr calcId="162913"/>
</workbook>
</file>

<file path=xl/calcChain.xml><?xml version="1.0" encoding="utf-8"?>
<calcChain xmlns="http://schemas.openxmlformats.org/spreadsheetml/2006/main">
  <c r="F695" i="1" l="1"/>
  <c r="H550" i="1"/>
  <c r="G351" i="1" l="1"/>
  <c r="F694" i="1" l="1"/>
  <c r="F699" i="1"/>
  <c r="G699" i="1" l="1"/>
  <c r="G697" i="1"/>
  <c r="G695" i="1"/>
  <c r="H649" i="1"/>
  <c r="F351" i="1" l="1"/>
  <c r="F701" i="1"/>
  <c r="F698" i="1"/>
  <c r="F696" i="1"/>
  <c r="F686" i="1"/>
  <c r="F661" i="1"/>
  <c r="F657" i="1"/>
  <c r="F586" i="1"/>
  <c r="F688" i="1" s="1"/>
  <c r="F563" i="1"/>
  <c r="F554" i="1"/>
  <c r="F543" i="1"/>
  <c r="F533" i="1"/>
  <c r="F526" i="1"/>
  <c r="F510" i="1"/>
  <c r="F484" i="1"/>
  <c r="F465" i="1"/>
  <c r="F449" i="1"/>
  <c r="F445" i="1"/>
  <c r="F440" i="1"/>
  <c r="F412" i="1"/>
  <c r="F394" i="1"/>
  <c r="F360" i="1"/>
  <c r="F339" i="1"/>
  <c r="F329" i="1"/>
  <c r="F315" i="1"/>
  <c r="F307" i="1"/>
  <c r="F276" i="1"/>
  <c r="F270" i="1"/>
  <c r="F266" i="1"/>
  <c r="F262" i="1"/>
  <c r="F257" i="1"/>
  <c r="F252" i="1"/>
  <c r="F226" i="1"/>
  <c r="F217" i="1"/>
  <c r="F207" i="1"/>
  <c r="F196" i="1"/>
  <c r="F192" i="1"/>
  <c r="F186" i="1"/>
  <c r="F180" i="1"/>
  <c r="F175" i="1"/>
  <c r="F167" i="1"/>
  <c r="F163" i="1"/>
  <c r="F158" i="1"/>
  <c r="F152" i="1"/>
  <c r="F137" i="1"/>
  <c r="F131" i="1"/>
  <c r="F97" i="1"/>
  <c r="F93" i="1"/>
  <c r="F77" i="1"/>
  <c r="F64" i="1"/>
  <c r="F16" i="1"/>
  <c r="F690" i="1" l="1"/>
  <c r="F278" i="1"/>
  <c r="F566" i="1"/>
  <c r="F702" i="1"/>
  <c r="F513" i="1"/>
  <c r="F199" i="1"/>
  <c r="I351" i="1" l="1"/>
  <c r="I440" i="1" l="1"/>
  <c r="I510" i="1"/>
  <c r="I657" i="1"/>
  <c r="H552" i="1"/>
  <c r="H348" i="1"/>
  <c r="G445" i="1" l="1"/>
  <c r="G440" i="1" l="1"/>
  <c r="G510" i="1"/>
  <c r="G657" i="1"/>
  <c r="G698" i="1" l="1"/>
  <c r="I445" i="1" l="1"/>
  <c r="H442" i="1"/>
  <c r="I276" i="1" l="1"/>
  <c r="G276" i="1"/>
  <c r="H274" i="1"/>
  <c r="H272" i="1"/>
  <c r="I360" i="1"/>
  <c r="G360" i="1"/>
  <c r="H358" i="1"/>
  <c r="H161" i="1" l="1"/>
  <c r="H214" i="1"/>
  <c r="G270" i="1"/>
  <c r="G262" i="1"/>
  <c r="I270" i="1"/>
  <c r="I262" i="1"/>
  <c r="H259" i="1"/>
  <c r="G694" i="1"/>
  <c r="H589" i="1"/>
  <c r="G394" i="1"/>
  <c r="H365" i="1"/>
  <c r="H364" i="1"/>
  <c r="H363" i="1"/>
  <c r="H362" i="1"/>
  <c r="H270" i="1" l="1"/>
  <c r="H268" i="1"/>
  <c r="H260" i="1" l="1"/>
  <c r="H75" i="1" l="1"/>
  <c r="H11" i="1" l="1"/>
  <c r="H12" i="1"/>
  <c r="H13" i="1"/>
  <c r="H14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9" i="1"/>
  <c r="H70" i="1"/>
  <c r="H71" i="1"/>
  <c r="H72" i="1"/>
  <c r="H73" i="1"/>
  <c r="H74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5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5" i="1"/>
  <c r="H145" i="1"/>
  <c r="H146" i="1"/>
  <c r="H148" i="1"/>
  <c r="H149" i="1"/>
  <c r="H150" i="1"/>
  <c r="H141" i="1"/>
  <c r="H142" i="1"/>
  <c r="H143" i="1"/>
  <c r="H144" i="1"/>
  <c r="H147" i="1"/>
  <c r="H154" i="1"/>
  <c r="H155" i="1"/>
  <c r="H156" i="1"/>
  <c r="H160" i="1"/>
  <c r="H165" i="1"/>
  <c r="H169" i="1"/>
  <c r="H170" i="1"/>
  <c r="H171" i="1"/>
  <c r="H172" i="1"/>
  <c r="H173" i="1"/>
  <c r="H177" i="1"/>
  <c r="H178" i="1"/>
  <c r="H182" i="1"/>
  <c r="H183" i="1"/>
  <c r="H184" i="1"/>
  <c r="H188" i="1"/>
  <c r="H189" i="1"/>
  <c r="H190" i="1"/>
  <c r="H194" i="1"/>
  <c r="H205" i="1"/>
  <c r="H209" i="1"/>
  <c r="H210" i="1"/>
  <c r="H211" i="1"/>
  <c r="H212" i="1"/>
  <c r="H213" i="1"/>
  <c r="H215" i="1"/>
  <c r="H219" i="1"/>
  <c r="H220" i="1"/>
  <c r="H221" i="1"/>
  <c r="H222" i="1"/>
  <c r="H223" i="1"/>
  <c r="H224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4" i="1"/>
  <c r="H255" i="1"/>
  <c r="H264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4" i="1"/>
  <c r="H305" i="1"/>
  <c r="H309" i="1"/>
  <c r="H310" i="1"/>
  <c r="H311" i="1"/>
  <c r="H312" i="1"/>
  <c r="H313" i="1"/>
  <c r="H317" i="1"/>
  <c r="H318" i="1"/>
  <c r="H319" i="1"/>
  <c r="H320" i="1"/>
  <c r="H321" i="1"/>
  <c r="H322" i="1"/>
  <c r="H323" i="1"/>
  <c r="H324" i="1"/>
  <c r="H325" i="1"/>
  <c r="H326" i="1"/>
  <c r="H327" i="1"/>
  <c r="H331" i="1"/>
  <c r="H332" i="1"/>
  <c r="H333" i="1"/>
  <c r="H334" i="1"/>
  <c r="H335" i="1"/>
  <c r="H336" i="1"/>
  <c r="H337" i="1"/>
  <c r="H341" i="1"/>
  <c r="H342" i="1"/>
  <c r="H349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47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80" i="1"/>
  <c r="H481" i="1"/>
  <c r="H482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5" i="1"/>
  <c r="H506" i="1"/>
  <c r="H507" i="1"/>
  <c r="H508" i="1"/>
  <c r="H522" i="1"/>
  <c r="H523" i="1"/>
  <c r="H524" i="1"/>
  <c r="H528" i="1"/>
  <c r="H529" i="1"/>
  <c r="H530" i="1"/>
  <c r="H531" i="1"/>
  <c r="H535" i="1"/>
  <c r="H536" i="1"/>
  <c r="H537" i="1"/>
  <c r="H538" i="1"/>
  <c r="H539" i="1"/>
  <c r="H540" i="1"/>
  <c r="H541" i="1"/>
  <c r="H544" i="1"/>
  <c r="H545" i="1"/>
  <c r="H546" i="1"/>
  <c r="H547" i="1"/>
  <c r="H548" i="1"/>
  <c r="H549" i="1"/>
  <c r="H556" i="1"/>
  <c r="H557" i="1"/>
  <c r="H559" i="1"/>
  <c r="H560" i="1"/>
  <c r="H56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8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43" i="1"/>
  <c r="H644" i="1"/>
  <c r="H645" i="1"/>
  <c r="H646" i="1"/>
  <c r="H647" i="1"/>
  <c r="H648" i="1"/>
  <c r="H650" i="1"/>
  <c r="H651" i="1"/>
  <c r="H652" i="1"/>
  <c r="H653" i="1"/>
  <c r="H654" i="1"/>
  <c r="H655" i="1"/>
  <c r="H659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10" i="1"/>
  <c r="G701" i="1" l="1"/>
  <c r="G696" i="1"/>
  <c r="G686" i="1"/>
  <c r="G661" i="1"/>
  <c r="G586" i="1"/>
  <c r="G563" i="1"/>
  <c r="G554" i="1"/>
  <c r="G543" i="1"/>
  <c r="G533" i="1"/>
  <c r="G526" i="1"/>
  <c r="G484" i="1"/>
  <c r="G465" i="1"/>
  <c r="G449" i="1"/>
  <c r="G412" i="1"/>
  <c r="H360" i="1"/>
  <c r="G339" i="1"/>
  <c r="G329" i="1"/>
  <c r="G315" i="1"/>
  <c r="G307" i="1"/>
  <c r="G266" i="1"/>
  <c r="G257" i="1"/>
  <c r="G252" i="1"/>
  <c r="G226" i="1"/>
  <c r="G217" i="1"/>
  <c r="G207" i="1"/>
  <c r="G196" i="1"/>
  <c r="G192" i="1"/>
  <c r="G186" i="1"/>
  <c r="G180" i="1"/>
  <c r="G175" i="1"/>
  <c r="G167" i="1"/>
  <c r="G163" i="1"/>
  <c r="G158" i="1"/>
  <c r="G152" i="1"/>
  <c r="G137" i="1"/>
  <c r="G131" i="1"/>
  <c r="G97" i="1"/>
  <c r="G93" i="1"/>
  <c r="G77" i="1"/>
  <c r="G64" i="1"/>
  <c r="G16" i="1"/>
  <c r="G688" i="1" l="1"/>
  <c r="G278" i="1"/>
  <c r="G513" i="1"/>
  <c r="G566" i="1"/>
  <c r="G702" i="1"/>
  <c r="G199" i="1"/>
  <c r="I702" i="1" l="1"/>
  <c r="J702" i="1"/>
  <c r="I16" i="1" l="1"/>
  <c r="I64" i="1"/>
  <c r="H64" i="1" s="1"/>
  <c r="I77" i="1"/>
  <c r="H77" i="1" s="1"/>
  <c r="I93" i="1"/>
  <c r="H93" i="1" s="1"/>
  <c r="I97" i="1"/>
  <c r="H97" i="1" s="1"/>
  <c r="I131" i="1"/>
  <c r="H131" i="1" s="1"/>
  <c r="I137" i="1"/>
  <c r="H137" i="1" s="1"/>
  <c r="I152" i="1"/>
  <c r="H152" i="1" s="1"/>
  <c r="I158" i="1"/>
  <c r="H158" i="1" s="1"/>
  <c r="I163" i="1"/>
  <c r="H163" i="1" s="1"/>
  <c r="I167" i="1"/>
  <c r="H167" i="1" s="1"/>
  <c r="I175" i="1"/>
  <c r="H175" i="1" s="1"/>
  <c r="I180" i="1"/>
  <c r="H180" i="1" s="1"/>
  <c r="I186" i="1"/>
  <c r="H186" i="1" s="1"/>
  <c r="I192" i="1"/>
  <c r="H192" i="1" s="1"/>
  <c r="I196" i="1"/>
  <c r="H196" i="1" s="1"/>
  <c r="I207" i="1"/>
  <c r="I217" i="1"/>
  <c r="I226" i="1"/>
  <c r="H226" i="1" s="1"/>
  <c r="I252" i="1"/>
  <c r="H252" i="1" s="1"/>
  <c r="I257" i="1"/>
  <c r="I266" i="1"/>
  <c r="H266" i="1" s="1"/>
  <c r="I307" i="1"/>
  <c r="H307" i="1" s="1"/>
  <c r="I315" i="1"/>
  <c r="H315" i="1" s="1"/>
  <c r="I329" i="1"/>
  <c r="H329" i="1" s="1"/>
  <c r="I339" i="1"/>
  <c r="H339" i="1" s="1"/>
  <c r="H351" i="1"/>
  <c r="I394" i="1"/>
  <c r="H394" i="1" s="1"/>
  <c r="I412" i="1"/>
  <c r="H412" i="1" s="1"/>
  <c r="I449" i="1"/>
  <c r="H449" i="1" s="1"/>
  <c r="I465" i="1"/>
  <c r="H465" i="1" s="1"/>
  <c r="I484" i="1"/>
  <c r="H484" i="1" s="1"/>
  <c r="H510" i="1"/>
  <c r="I526" i="1"/>
  <c r="H526" i="1" s="1"/>
  <c r="I533" i="1"/>
  <c r="H533" i="1" s="1"/>
  <c r="I543" i="1"/>
  <c r="H543" i="1" s="1"/>
  <c r="I554" i="1"/>
  <c r="H554" i="1" s="1"/>
  <c r="I563" i="1"/>
  <c r="H563" i="1" s="1"/>
  <c r="I586" i="1"/>
  <c r="H586" i="1" s="1"/>
  <c r="H657" i="1"/>
  <c r="I661" i="1"/>
  <c r="H661" i="1" s="1"/>
  <c r="I686" i="1"/>
  <c r="H686" i="1" s="1"/>
  <c r="J484" i="1"/>
  <c r="H16" i="1" l="1"/>
  <c r="I690" i="1"/>
  <c r="H690" i="1" s="1"/>
  <c r="H440" i="1"/>
  <c r="H445" i="1"/>
  <c r="I278" i="1"/>
  <c r="H278" i="1" s="1"/>
  <c r="H257" i="1"/>
  <c r="H276" i="1"/>
  <c r="H217" i="1"/>
  <c r="H207" i="1"/>
  <c r="H262" i="1"/>
  <c r="I566" i="1"/>
  <c r="H566" i="1" s="1"/>
  <c r="I688" i="1"/>
  <c r="H688" i="1" s="1"/>
  <c r="I199" i="1"/>
  <c r="H199" i="1" s="1"/>
  <c r="I513" i="1"/>
  <c r="H513" i="1" s="1"/>
  <c r="J226" i="1"/>
  <c r="J16" i="1"/>
  <c r="J64" i="1"/>
  <c r="J77" i="1"/>
  <c r="J93" i="1"/>
  <c r="J97" i="1"/>
  <c r="J131" i="1"/>
  <c r="J137" i="1"/>
  <c r="J152" i="1"/>
  <c r="J158" i="1"/>
  <c r="J163" i="1"/>
  <c r="J167" i="1"/>
  <c r="J175" i="1"/>
  <c r="J180" i="1"/>
  <c r="J186" i="1"/>
  <c r="J192" i="1"/>
  <c r="J196" i="1"/>
  <c r="J207" i="1"/>
  <c r="J217" i="1"/>
  <c r="J252" i="1"/>
  <c r="J257" i="1"/>
  <c r="J262" i="1"/>
  <c r="J266" i="1"/>
  <c r="J307" i="1"/>
  <c r="J315" i="1"/>
  <c r="J329" i="1"/>
  <c r="J339" i="1"/>
  <c r="J351" i="1"/>
  <c r="J360" i="1" s="1"/>
  <c r="J394" i="1"/>
  <c r="J412" i="1"/>
  <c r="J440" i="1"/>
  <c r="J445" i="1" s="1"/>
  <c r="J449" i="1"/>
  <c r="J465" i="1"/>
  <c r="J510" i="1"/>
  <c r="J526" i="1"/>
  <c r="J533" i="1"/>
  <c r="J543" i="1"/>
  <c r="J554" i="1"/>
  <c r="J563" i="1"/>
  <c r="J586" i="1"/>
  <c r="J657" i="1"/>
  <c r="J661" i="1"/>
  <c r="J686" i="1"/>
  <c r="J276" i="1" l="1"/>
  <c r="J690" i="1"/>
  <c r="J566" i="1"/>
  <c r="J688" i="1"/>
  <c r="J199" i="1"/>
  <c r="J513" i="1"/>
  <c r="J278" i="1"/>
</calcChain>
</file>

<file path=xl/comments1.xml><?xml version="1.0" encoding="utf-8"?>
<comments xmlns="http://schemas.openxmlformats.org/spreadsheetml/2006/main">
  <authors>
    <author>Fernando Zazo Hernández</author>
  </authors>
  <commentList>
    <comment ref="F39" authorId="0" shapeId="0">
      <text>
        <r>
          <rPr>
            <sz val="9"/>
            <color indexed="81"/>
            <rFont val="Tahoma"/>
            <family val="2"/>
          </rPr>
          <t>En esta partida se carga el mantenimiento de GESPOL (1,960,20)</t>
        </r>
      </text>
    </comment>
    <comment ref="G39" authorId="0" shapeId="0">
      <text>
        <r>
          <rPr>
            <sz val="9"/>
            <color indexed="81"/>
            <rFont val="Tahoma"/>
            <family val="2"/>
          </rPr>
          <t>En esta partida se carga el mantenimiento de GESPOL (1,960,20)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>En la partida de "postales", aún no se ha realizado gasto. En la de gestión de multas 23.000 aprox</t>
        </r>
      </text>
    </comment>
    <comment ref="G74" authorId="0" shapeId="0">
      <text>
        <r>
          <rPr>
            <b/>
            <sz val="8"/>
            <color indexed="81"/>
            <rFont val="Tahoma"/>
            <family val="2"/>
          </rPr>
          <t>En la partida de "postales", aún no se ha realizado gasto. En la de gestión de multas 23.000 aprox</t>
        </r>
      </text>
    </comment>
  </commentList>
</comments>
</file>

<file path=xl/sharedStrings.xml><?xml version="1.0" encoding="utf-8"?>
<sst xmlns="http://schemas.openxmlformats.org/spreadsheetml/2006/main" count="2085" uniqueCount="762">
  <si>
    <t>Ayuntamiento de Villanueva de la Cañada</t>
  </si>
  <si>
    <t>DENOMINACIÓN DE LAS APLICACIONES</t>
  </si>
  <si>
    <t>Créditos Iniciales</t>
  </si>
  <si>
    <t>Prog.</t>
  </si>
  <si>
    <t>Econ.</t>
  </si>
  <si>
    <t>130</t>
  </si>
  <si>
    <t>12004</t>
  </si>
  <si>
    <t>Admón. Gral de la seguriddad. Sueldos grupo C2</t>
  </si>
  <si>
    <t>12006</t>
  </si>
  <si>
    <t>Admón Gral de la Seguridad. Trienios.</t>
  </si>
  <si>
    <t>12100</t>
  </si>
  <si>
    <t>Admón Gral de la Seguridad. Complemento destino</t>
  </si>
  <si>
    <t>12101</t>
  </si>
  <si>
    <t>Amón Gral de Seguridad. Complemento específico.</t>
  </si>
  <si>
    <t>16000</t>
  </si>
  <si>
    <t>Admón. Gral. de la Seguridad. Seguridad Social</t>
  </si>
  <si>
    <t>Total Programa  130</t>
  </si>
  <si>
    <t>132</t>
  </si>
  <si>
    <t>12001</t>
  </si>
  <si>
    <t>Seguridad y Orden Público.Sueldos grupo A2</t>
  </si>
  <si>
    <t>12003</t>
  </si>
  <si>
    <t>Seguridad y Orden Público. Sueldos grupo C1</t>
  </si>
  <si>
    <t>Seguridad y Orden Público. Sueldos del grupo C2</t>
  </si>
  <si>
    <t>Seguridad y Orden Público. Trienios</t>
  </si>
  <si>
    <t>12007</t>
  </si>
  <si>
    <t>Seguridad y Orden Público. Sueldos BESCAM C2</t>
  </si>
  <si>
    <t>12008</t>
  </si>
  <si>
    <t>Seguridad y orden público. Trienios BESCAM</t>
  </si>
  <si>
    <t>Seguridad y Orden Público. Complemento de destino</t>
  </si>
  <si>
    <t>Seguridad y Orden Público. Complemento específico</t>
  </si>
  <si>
    <t>12104</t>
  </si>
  <si>
    <t>Seguridad y orden público. Complemento destino BESCAM</t>
  </si>
  <si>
    <t>12105</t>
  </si>
  <si>
    <t>Seguridad y orden público. Complemento específico BESCAM</t>
  </si>
  <si>
    <t>15100</t>
  </si>
  <si>
    <t>Seguridad y Orden Público. Gratificaciones</t>
  </si>
  <si>
    <t>15101</t>
  </si>
  <si>
    <t>Seguridad y Orden Público. Grafificaciones BESCAM</t>
  </si>
  <si>
    <t>Seguridad y Orden Público. Seguridad Social</t>
  </si>
  <si>
    <t>16001</t>
  </si>
  <si>
    <t>Seguridad y Orden Público. Seguridad Social BESCAM</t>
  </si>
  <si>
    <t>16200</t>
  </si>
  <si>
    <t>Seguridad y Orden Público. Form. y perfec. del personal.</t>
  </si>
  <si>
    <t>202</t>
  </si>
  <si>
    <t>Seguridad y Orden Público. Arrend. edificios y otras const.</t>
  </si>
  <si>
    <t>203</t>
  </si>
  <si>
    <t>Seguridad y Orden Público. Arrend. maquin., instal. utillaje</t>
  </si>
  <si>
    <t>204</t>
  </si>
  <si>
    <t>Seguridad y Orden Público. Arrend. de material de transporte</t>
  </si>
  <si>
    <t>213</t>
  </si>
  <si>
    <t>Seguridad y Orden Público. Maquin. instal. y utillaje.</t>
  </si>
  <si>
    <t>214</t>
  </si>
  <si>
    <t>Seguridad y Orden Público. Elementos de transporte</t>
  </si>
  <si>
    <t>215</t>
  </si>
  <si>
    <t>Seguridad y Orden Público. Mobiliario</t>
  </si>
  <si>
    <t>216</t>
  </si>
  <si>
    <t>Seguridad y Orden Público. Equipos procesos de información.</t>
  </si>
  <si>
    <t>22000</t>
  </si>
  <si>
    <t>Seguridad y Orden Público. Ordinario no inventariable</t>
  </si>
  <si>
    <t>22001</t>
  </si>
  <si>
    <t>Seguridad y Orden Público.Prensa,revistas,libros,otras publ.</t>
  </si>
  <si>
    <t>22103</t>
  </si>
  <si>
    <t>Seguridad y Orden Público. Combustibles y carburantes</t>
  </si>
  <si>
    <t>22104</t>
  </si>
  <si>
    <t>Seguridad y Orden Público. Vestuario</t>
  </si>
  <si>
    <t>2210401</t>
  </si>
  <si>
    <t>22106</t>
  </si>
  <si>
    <t>Seguridad y Orden Público.Produc.farmac.y material sanitario</t>
  </si>
  <si>
    <t>22109</t>
  </si>
  <si>
    <t>Seguridad y Orden Público. Municiones,  y armamento.</t>
  </si>
  <si>
    <t>22113</t>
  </si>
  <si>
    <t>Seguridad y Orden Público. Manutención de animales</t>
  </si>
  <si>
    <t>22115</t>
  </si>
  <si>
    <t>Seguridad y Orden Público. Material no inventariable</t>
  </si>
  <si>
    <t>22199</t>
  </si>
  <si>
    <t>Seguridad y Orden Público. Suministro señalización, etc.</t>
  </si>
  <si>
    <t>22200</t>
  </si>
  <si>
    <t>Seguridad y Orden Público. Servicios de Telecomunicaciones</t>
  </si>
  <si>
    <t>22201</t>
  </si>
  <si>
    <t>Seguridad y Orden Público. Postales</t>
  </si>
  <si>
    <t>224</t>
  </si>
  <si>
    <t>Seguridad y Orden Público. Primas de seguros</t>
  </si>
  <si>
    <t>22601</t>
  </si>
  <si>
    <t>22610</t>
  </si>
  <si>
    <t>Seguridad y Orden Público. Festejos Populares</t>
  </si>
  <si>
    <t>22700</t>
  </si>
  <si>
    <t>Seguridad y Orden Público. Limpieza y Aseo</t>
  </si>
  <si>
    <t>23020</t>
  </si>
  <si>
    <t>Seguridad y Orden Público. Del personal para formación</t>
  </si>
  <si>
    <t>23021</t>
  </si>
  <si>
    <t>Seguridad y Orden Público. Del personal</t>
  </si>
  <si>
    <t>23120</t>
  </si>
  <si>
    <t>Seguridad y Orden Público. Locomoción para formación</t>
  </si>
  <si>
    <t>23121</t>
  </si>
  <si>
    <t>Seguridad y Orden Público. Locomoción</t>
  </si>
  <si>
    <t>489</t>
  </si>
  <si>
    <t>Seguridad y Orden Público. Otras transferencias</t>
  </si>
  <si>
    <t>62300</t>
  </si>
  <si>
    <t>629</t>
  </si>
  <si>
    <t>Equipamiento Unidad Canina</t>
  </si>
  <si>
    <t>Total Programa  132</t>
  </si>
  <si>
    <t>133</t>
  </si>
  <si>
    <t>Ordenación del tráfico y estacionamiento. Trienios</t>
  </si>
  <si>
    <t>Ordenación del Tráfico y estacionamiento. Seguridad social</t>
  </si>
  <si>
    <t>Ordenación del tráfico y del estacionamiento. Postales.</t>
  </si>
  <si>
    <t>22709</t>
  </si>
  <si>
    <t>Total Programa  133</t>
  </si>
  <si>
    <t>135</t>
  </si>
  <si>
    <t>13000</t>
  </si>
  <si>
    <t>13002</t>
  </si>
  <si>
    <t>Protección Civil. Otras remuneraciones</t>
  </si>
  <si>
    <t>151</t>
  </si>
  <si>
    <t>Protección Civil. Gratificaciones</t>
  </si>
  <si>
    <t>Protección Civil. Seguridad social</t>
  </si>
  <si>
    <t>Protección Civil. Maquinaria, instalaciones y utillaje</t>
  </si>
  <si>
    <t>Protección Civil. Elementos de transporte</t>
  </si>
  <si>
    <t>Protección Civil. Mobiliario y enseres</t>
  </si>
  <si>
    <t>Protección Civil. Ordinario no inventariable</t>
  </si>
  <si>
    <t>Protección Civil. Combustible y carburantes</t>
  </si>
  <si>
    <t>Protección Civil. Vestuario</t>
  </si>
  <si>
    <t>Protección Civil. Productos farmacéuticos</t>
  </si>
  <si>
    <t>22612</t>
  </si>
  <si>
    <t>62500</t>
  </si>
  <si>
    <t>Mobiliario y Enseres</t>
  </si>
  <si>
    <t>Total Programa  135</t>
  </si>
  <si>
    <t>Tasa servicio extinción de incendios CAM</t>
  </si>
  <si>
    <t>Total Programa  136</t>
  </si>
  <si>
    <t>150</t>
  </si>
  <si>
    <t>12000</t>
  </si>
  <si>
    <t>Admón. Gral. de Vivienda y Urbanismo. Sueldos grupo A1</t>
  </si>
  <si>
    <t>Admón. Gral de Vivienda y Urbanismo. Sueldos grupo A2</t>
  </si>
  <si>
    <t>Admón. Gral. de Vivienda y Urbanismo. Sueldos Grupo C1</t>
  </si>
  <si>
    <t>Admón. Gral. de Vivienda y Urbanismo. Sueldos grupo C2</t>
  </si>
  <si>
    <t>12005</t>
  </si>
  <si>
    <t>Admón. Gral. de vivienda y urbanismo. Sueldos grupo E</t>
  </si>
  <si>
    <t>Admón. Gral. de Vivienda y Urbanismo. Trienios</t>
  </si>
  <si>
    <t>Admón. Gral. de Vivienda y urbanismo. Complemento destino</t>
  </si>
  <si>
    <t>Admón. Gral. de Vivienda y urbanismo. Complemento específico</t>
  </si>
  <si>
    <t>Admon. Gral. de Vivienda y urbanismo. Retribuciones básicas</t>
  </si>
  <si>
    <t>Admon. Gral. de Vivienda y urbanismo. Otras remuneraciones</t>
  </si>
  <si>
    <t>Admon. Gral. de Vivienda y urbanismo. Productividad</t>
  </si>
  <si>
    <t>Admon. Gral. de Vivienda y urbanismo. Gratificaciones</t>
  </si>
  <si>
    <t>Admon. Gral. de Vivienda y urbanismo. Seguridad Social</t>
  </si>
  <si>
    <t>212</t>
  </si>
  <si>
    <t>Admon. Gral. de Vivienda y urbanismo. Mobiliario y enseres</t>
  </si>
  <si>
    <t>Admon. Gral. de Vivienda y urbanismo. Prensa, revistas</t>
  </si>
  <si>
    <t>22002</t>
  </si>
  <si>
    <t>22101</t>
  </si>
  <si>
    <t>Admon. Gral. de Vivienda y urbanismo. Vestuario</t>
  </si>
  <si>
    <t>22110</t>
  </si>
  <si>
    <t>Admon. Gral. de Vivienda y urbanismo. Productos de limpieza</t>
  </si>
  <si>
    <t>Admon. Gral. de Vivienda y urbanismo. Primas de seguros</t>
  </si>
  <si>
    <t>225</t>
  </si>
  <si>
    <t>Admon. Gral. de Vivienda y urbanismo. Tributos</t>
  </si>
  <si>
    <t>22600</t>
  </si>
  <si>
    <t>Admon. Gral. de Vivienda y urbanismo. Cánones</t>
  </si>
  <si>
    <t>22606</t>
  </si>
  <si>
    <t>Total Programa  150</t>
  </si>
  <si>
    <t>210</t>
  </si>
  <si>
    <t>Urbanismo. Infraestructuras y bienes naturales</t>
  </si>
  <si>
    <t>22702</t>
  </si>
  <si>
    <t>Urbanismo. Valoraciones y peritajes</t>
  </si>
  <si>
    <t>22706</t>
  </si>
  <si>
    <t>Urbanismo. Estudios y trabajos técnicos</t>
  </si>
  <si>
    <t>60900</t>
  </si>
  <si>
    <t>60901</t>
  </si>
  <si>
    <t>62200</t>
  </si>
  <si>
    <t>Urbanismo. Obras en edificios y otras construc. municipales.</t>
  </si>
  <si>
    <t>62501</t>
  </si>
  <si>
    <t>Urbanismo. Mobiliario urbano</t>
  </si>
  <si>
    <t>62800</t>
  </si>
  <si>
    <t>Urbanismo. Proyectos y Estudios.</t>
  </si>
  <si>
    <t>Total Programa  151</t>
  </si>
  <si>
    <t>1532</t>
  </si>
  <si>
    <t>Vías Públicas. Infraestructuras y bienes naturales</t>
  </si>
  <si>
    <t>21300</t>
  </si>
  <si>
    <t>Vías Pública. Maquinaria, instalaciones y utillaje</t>
  </si>
  <si>
    <t>21301</t>
  </si>
  <si>
    <t>Vías Públicas. Maquinaria, inst. y utillaje por vandalismo</t>
  </si>
  <si>
    <t>619</t>
  </si>
  <si>
    <t>Vías Públicas. Conservación Viaria</t>
  </si>
  <si>
    <t>Total Programa  1532</t>
  </si>
  <si>
    <t>160</t>
  </si>
  <si>
    <t>Alcantarillado. Infraestructuras y bienes naturales</t>
  </si>
  <si>
    <t>Alcantarillado. Valoraciones y peritajes.</t>
  </si>
  <si>
    <t>Alcantarillado. Estudios y trabajos técnicos.</t>
  </si>
  <si>
    <t>Total Programa  160</t>
  </si>
  <si>
    <t>61900</t>
  </si>
  <si>
    <t>1621</t>
  </si>
  <si>
    <t>Total Programa  1621</t>
  </si>
  <si>
    <t>163</t>
  </si>
  <si>
    <t>Limpieza Viaria.</t>
  </si>
  <si>
    <t>Total Programa  163</t>
  </si>
  <si>
    <t>164</t>
  </si>
  <si>
    <t>Cementerios. Retribuciones básicas.</t>
  </si>
  <si>
    <t>Cementerios. Otras remuneraciones</t>
  </si>
  <si>
    <t>Cementerios. Seguridad social</t>
  </si>
  <si>
    <t>Cementerio y serv. funerarios. Servicios funerarios.</t>
  </si>
  <si>
    <t>Total Programa  164</t>
  </si>
  <si>
    <t>165</t>
  </si>
  <si>
    <t>22100</t>
  </si>
  <si>
    <t>Alumbrado público. Energía eléctrica</t>
  </si>
  <si>
    <t>Total Programa  165</t>
  </si>
  <si>
    <t>170</t>
  </si>
  <si>
    <t>Admón. Gral. del Medio Ambiente. Retribuciones básicas</t>
  </si>
  <si>
    <t>Admón. Gral. del Medio Ambiente. Otras remuneraciones</t>
  </si>
  <si>
    <t>Admón. Gral. del Medio Ambiente. Seguridad social</t>
  </si>
  <si>
    <t>Total Programa  170</t>
  </si>
  <si>
    <t>171</t>
  </si>
  <si>
    <t>219</t>
  </si>
  <si>
    <t>Parques y jardines. Abonos, plantas, tratamientos, sal, etc.</t>
  </si>
  <si>
    <t>Parques y jardines. Empresa mantenimiento de zonas verdes</t>
  </si>
  <si>
    <t>Total Programa  171</t>
  </si>
  <si>
    <t>1721</t>
  </si>
  <si>
    <t>226</t>
  </si>
  <si>
    <t>Red Española de Ciudades por el Clima</t>
  </si>
  <si>
    <t>Total Programa  1721</t>
  </si>
  <si>
    <t>221</t>
  </si>
  <si>
    <t>16204</t>
  </si>
  <si>
    <t>Otras prest. económicas a favor de empleados. Acción social</t>
  </si>
  <si>
    <t>Total Programa  221</t>
  </si>
  <si>
    <t>2311</t>
  </si>
  <si>
    <t>Admon. Gral. de servicios sociales. Retribuciones básicas</t>
  </si>
  <si>
    <t>Admon. Gral. de servicios sociales. Otras remuneraciones</t>
  </si>
  <si>
    <t>Admon. Gral. de servicios sociales. Seguridad Social</t>
  </si>
  <si>
    <t>22608</t>
  </si>
  <si>
    <t>Admon. Gral. de servicios sociales. Actividades</t>
  </si>
  <si>
    <t>Admon. Gral. de servicios sociales. Acciones ayuda discapacidad</t>
  </si>
  <si>
    <t>480</t>
  </si>
  <si>
    <t>Subvención a instituciones sin fines de lucro.</t>
  </si>
  <si>
    <t>Total Programa  2311</t>
  </si>
  <si>
    <t>2312</t>
  </si>
  <si>
    <t>Tercera Edad. Actividades</t>
  </si>
  <si>
    <t>22611</t>
  </si>
  <si>
    <t>Tercera Edad. Profesores</t>
  </si>
  <si>
    <t>Tercera Edad. Subvención Asociación Tercera Edad</t>
  </si>
  <si>
    <t>Total Programa  2312</t>
  </si>
  <si>
    <t>2313</t>
  </si>
  <si>
    <t>Promoción y reinserción social. Arrendamientos de maquinaria</t>
  </si>
  <si>
    <t>Promoción y reinserción social. Mobiliario</t>
  </si>
  <si>
    <t>Promoción y reinserción social. Ordinario no inventariable</t>
  </si>
  <si>
    <t>Promoción y reinserción social. Energía eléctrica</t>
  </si>
  <si>
    <t>Promoción y reinserción social. Combustibles y carburantes</t>
  </si>
  <si>
    <t>Promoción y reinserción social. Vestuario</t>
  </si>
  <si>
    <t>Promoción y reinserción social. Primas de seguros</t>
  </si>
  <si>
    <t>Promoción y reinserción social. Cánones</t>
  </si>
  <si>
    <t>22602</t>
  </si>
  <si>
    <t>Promoción y reinserción social. Publicidad y propaganda</t>
  </si>
  <si>
    <t>Promoción y reinserción social. Actividades</t>
  </si>
  <si>
    <t>Promoción y reinserción social. Certámenes y concursos</t>
  </si>
  <si>
    <t>481</t>
  </si>
  <si>
    <t>Total Programa  2313</t>
  </si>
  <si>
    <t>2314</t>
  </si>
  <si>
    <t>Concejalía de la Mujer. Actividades</t>
  </si>
  <si>
    <t>Total Programa  2314</t>
  </si>
  <si>
    <t>2315</t>
  </si>
  <si>
    <t>Total Programa  2315</t>
  </si>
  <si>
    <t>2316</t>
  </si>
  <si>
    <t>Inmigración. Actividades</t>
  </si>
  <si>
    <t>Total Programa  2316</t>
  </si>
  <si>
    <t>311</t>
  </si>
  <si>
    <t>Protección de la salubridad pública. Sueldos grupo C1</t>
  </si>
  <si>
    <t>Protección de la salubridad pública. Sueldos grupo C2</t>
  </si>
  <si>
    <t>Protección de la salubridad pública. Trienios</t>
  </si>
  <si>
    <t>Protección de la salubridad pública. Complemente destino</t>
  </si>
  <si>
    <t>Protección de la salubridad pública. Complemente específico</t>
  </si>
  <si>
    <t>Protección de la salubridad pública. Gratificaciones.</t>
  </si>
  <si>
    <t>Protección de la salubridad pública. Seguridad Social.</t>
  </si>
  <si>
    <t>22114</t>
  </si>
  <si>
    <t>Protección de la salubridad pública. Protec. de  animales.</t>
  </si>
  <si>
    <t>Protección de la salubridad pública. Telecomunicaciones.</t>
  </si>
  <si>
    <t>Protección de la salubridad pública. Primas de seguros</t>
  </si>
  <si>
    <t>Protección de la salubridad pública. Actividades</t>
  </si>
  <si>
    <t>22613</t>
  </si>
  <si>
    <t>Protección de la salubridad pública. Desrat.Desinf.Desinfect</t>
  </si>
  <si>
    <t>22614</t>
  </si>
  <si>
    <t>Protección de la salubridad pública. Ciudad cardioprotegida</t>
  </si>
  <si>
    <t>Protección de la salubridad pública. Limpieza y aseo.</t>
  </si>
  <si>
    <t>Protección de la salubridad pública. Otras transferencias</t>
  </si>
  <si>
    <t>Total Programa  311</t>
  </si>
  <si>
    <t>320</t>
  </si>
  <si>
    <t>Promoción educativa. Retribuciones básicas</t>
  </si>
  <si>
    <t>Promoción educativa. Otras remuneraciones</t>
  </si>
  <si>
    <t>Promoción educativa. Seguridad Social</t>
  </si>
  <si>
    <t>Promoción educativa. Publicidad y propaganda</t>
  </si>
  <si>
    <t>Promoción educativa. Trabajos realizados por otras empresas</t>
  </si>
  <si>
    <t>Total Programa  320</t>
  </si>
  <si>
    <t>323</t>
  </si>
  <si>
    <t>Educación preescolar y primaria. Retribuciones básicas</t>
  </si>
  <si>
    <t>Educación preescolar y primaria. Otras remuneraciones</t>
  </si>
  <si>
    <t>Educación preescolar y primaria. Seguridad Social</t>
  </si>
  <si>
    <t>Educación preescolar y primaria. Energía eléctrica</t>
  </si>
  <si>
    <t>Educación preescolar y primaria. Combustibles y carburantes</t>
  </si>
  <si>
    <t>Educación preescolar y primaria. Vestuario</t>
  </si>
  <si>
    <t>Educación preescolar y primaria. Cánones</t>
  </si>
  <si>
    <t>Educación preescolar y primaria. Gestión Escuela Infantil</t>
  </si>
  <si>
    <t>Total Programa  323</t>
  </si>
  <si>
    <t>325</t>
  </si>
  <si>
    <t>Vigilancia del cumplimiento escolaridad. Sueldos grupo A2</t>
  </si>
  <si>
    <t>Vigilancia del cumplimiento escolaridad. Sueldos grupo C2</t>
  </si>
  <si>
    <t>Vigilancia del cumplimiento escolaridad. Trienios</t>
  </si>
  <si>
    <t>Vigilancia del cumplimiento escolaridad. Gratificaciones</t>
  </si>
  <si>
    <t>Vigilancia del cumplimiento escolaridad. Seguridad social</t>
  </si>
  <si>
    <t>Total Programa  325</t>
  </si>
  <si>
    <t>326</t>
  </si>
  <si>
    <t>Promoción educativa. Educación</t>
  </si>
  <si>
    <t>Promoción educativa. Educación de personas adultas</t>
  </si>
  <si>
    <t>Total Programa  326</t>
  </si>
  <si>
    <t>330</t>
  </si>
  <si>
    <t>Administración General de Cultura. Retribuciones básicas</t>
  </si>
  <si>
    <t>Administración General de Cultura. Otras remuneraciones</t>
  </si>
  <si>
    <t>Administración General de Cultura. Gratificaciones</t>
  </si>
  <si>
    <t>Administración General de Cultura. Seguridad Social</t>
  </si>
  <si>
    <t>Cultura, centros culturales. Ordinario no inventariable</t>
  </si>
  <si>
    <t>Cultura, centros culturales. Energía eléctrica</t>
  </si>
  <si>
    <t>Cultura, centros culturales. Agua</t>
  </si>
  <si>
    <t>Cultura, centros culturales. Combustibles y carburantes</t>
  </si>
  <si>
    <t>Cultura, centros culturales. Vestuario</t>
  </si>
  <si>
    <t>Cultura, centros culturales. Servicios de Telecomunicaciones</t>
  </si>
  <si>
    <t>Cultura, centros culturales. Primas de seguros</t>
  </si>
  <si>
    <t>Cultura, centros culturales. Cánones</t>
  </si>
  <si>
    <t>Cultura, centros culturales. Publicidad y propaganda</t>
  </si>
  <si>
    <t>Administración General de Cultura. Limpieza y Aseo</t>
  </si>
  <si>
    <t>22701</t>
  </si>
  <si>
    <t>Administración General de Cultura. Seguridad</t>
  </si>
  <si>
    <t>641</t>
  </si>
  <si>
    <t>Administración General de Cultura. Licencias de uso</t>
  </si>
  <si>
    <t>Total Programa  330</t>
  </si>
  <si>
    <t>3321</t>
  </si>
  <si>
    <t>Bibliotecas. Retribuciones básicas.</t>
  </si>
  <si>
    <t>Bibliotecas. Otras remuneraciones</t>
  </si>
  <si>
    <t>Bibliotecas. Gratificaciones.</t>
  </si>
  <si>
    <t>Bibliotecas. Seguridad Social</t>
  </si>
  <si>
    <t>209</t>
  </si>
  <si>
    <t>Bibliotecas. Cánones.</t>
  </si>
  <si>
    <t>Bibliotecas. Equipos para procesos de información.</t>
  </si>
  <si>
    <t>Bibliotecas. Ordinario no inventariable.</t>
  </si>
  <si>
    <t>Bibliotecas. Prensa, revistas, libros y otras publicaciones.</t>
  </si>
  <si>
    <t>Bibliotecas. Publicidad y propaganda.</t>
  </si>
  <si>
    <t>Bibliotecas. Certámenes y concursos.</t>
  </si>
  <si>
    <t>Bibliotecas. Trabajos realizados por otras empresas.</t>
  </si>
  <si>
    <t>Bibliotecas. Mobiliario y Enseres.</t>
  </si>
  <si>
    <t>62503</t>
  </si>
  <si>
    <t>Bibliotecas. Fondo documental Biblioteca.</t>
  </si>
  <si>
    <t>Total Programa  3321</t>
  </si>
  <si>
    <t>334</t>
  </si>
  <si>
    <t>22003</t>
  </si>
  <si>
    <t>22004</t>
  </si>
  <si>
    <t>22005</t>
  </si>
  <si>
    <t>22609</t>
  </si>
  <si>
    <t>Promoción  cultural. Actividades culturales</t>
  </si>
  <si>
    <t>Promoción cultural. Profesores</t>
  </si>
  <si>
    <t>Promoción  cultural. Exposiciones</t>
  </si>
  <si>
    <t>22615</t>
  </si>
  <si>
    <t>Promoción  cultural. Escuela Municipal de Música y Danza</t>
  </si>
  <si>
    <t>22616</t>
  </si>
  <si>
    <t>Promoción  cultural. Escuela Municipal de Idiomas</t>
  </si>
  <si>
    <t>22617</t>
  </si>
  <si>
    <t>22618</t>
  </si>
  <si>
    <t>Promoción  cultural. Actividades complem. Escuela de Idiomas</t>
  </si>
  <si>
    <t>22619</t>
  </si>
  <si>
    <t>Promoción  cultural. Actividades complem. otras escuelas.</t>
  </si>
  <si>
    <t>22620</t>
  </si>
  <si>
    <t>Promoción  cultural. Actividades Protocolo</t>
  </si>
  <si>
    <t>22621</t>
  </si>
  <si>
    <t>Promoción  cultural. Proyectos europeos, hermanamientos</t>
  </si>
  <si>
    <t>Total Programa  334</t>
  </si>
  <si>
    <t>338</t>
  </si>
  <si>
    <t>Fiestas populares y festejos.</t>
  </si>
  <si>
    <t>Total Programa  338</t>
  </si>
  <si>
    <t>340</t>
  </si>
  <si>
    <t>Administración General de Deportes. Sueldos grupo C2</t>
  </si>
  <si>
    <t>Administración General de Deportes. Trienios</t>
  </si>
  <si>
    <t>Administración General de Deportes. Complemente destino</t>
  </si>
  <si>
    <t>Administración General de Deportes. Complemento específico</t>
  </si>
  <si>
    <t>Administración General de Deportes. Retribuciones básicas</t>
  </si>
  <si>
    <t>Administración General de Deportes. Otras remuneraciones</t>
  </si>
  <si>
    <t>Administración General de Deportes. Gratificaciones</t>
  </si>
  <si>
    <t>Administración General de Deportes. Seguridad Social</t>
  </si>
  <si>
    <t>Administración General de Deportes. Ordinario no inventariab</t>
  </si>
  <si>
    <t>Administración General de Deportes. Prensa, revistas, libros</t>
  </si>
  <si>
    <t>Administración General de Deportes. Vestuario</t>
  </si>
  <si>
    <t>Administración General de Deportes. Atenciones protocolarias</t>
  </si>
  <si>
    <t>Administración General de Deportes. Publicidad y propaganda</t>
  </si>
  <si>
    <t>Total Programa  340</t>
  </si>
  <si>
    <t>341</t>
  </si>
  <si>
    <t>Promoción y fomento del deporte. Primas de seguros</t>
  </si>
  <si>
    <t>Promoción y fomento del deporte. Actividades deportivas.</t>
  </si>
  <si>
    <t>22623</t>
  </si>
  <si>
    <t>Promoción y fomento del deporte. Competiciones deportivas</t>
  </si>
  <si>
    <t>22625</t>
  </si>
  <si>
    <t>Promoción y fomento del deporte. Actividades complementarias</t>
  </si>
  <si>
    <t>22710</t>
  </si>
  <si>
    <t>22711</t>
  </si>
  <si>
    <t>22713</t>
  </si>
  <si>
    <t>Promoción y fomento del deporte. Escuela Municipal de Fútbol</t>
  </si>
  <si>
    <t>22714</t>
  </si>
  <si>
    <t>Promoción y fomento del deporte. Contratos Piscina Cubierta.</t>
  </si>
  <si>
    <t>22715</t>
  </si>
  <si>
    <t>Promoción y fomento del deporte. Contratos de mantenimiento</t>
  </si>
  <si>
    <t>48900</t>
  </si>
  <si>
    <t>Promoción y fomento del deporte. Otras transferencias</t>
  </si>
  <si>
    <t>48901</t>
  </si>
  <si>
    <t>Total Programa  341</t>
  </si>
  <si>
    <t>342</t>
  </si>
  <si>
    <t>Instalaciones deportivas. Retribuciones básicas</t>
  </si>
  <si>
    <t>Instalaciones deportivas. Otras remuneraciones</t>
  </si>
  <si>
    <t>Instalaciones deportivas. Seguridad social</t>
  </si>
  <si>
    <t>Instalaciones deportivas. Edificios y otras construcciones</t>
  </si>
  <si>
    <t>Instalaciones deportivas. Energía eléctrica</t>
  </si>
  <si>
    <t>Instalaciones deportivas. Combustibles y carburantes</t>
  </si>
  <si>
    <t>Instalaciones deportivas. Productos farmacéuticos y material</t>
  </si>
  <si>
    <t>Instalaciones deportivas. Suministro productos piscina</t>
  </si>
  <si>
    <t>Instalaciones deportivas. Productos de limpieza y aseo</t>
  </si>
  <si>
    <t>Instalaciones deportivas. Servicios de Telecomunicaciones</t>
  </si>
  <si>
    <t>Instalaciones deportivas. Cánones</t>
  </si>
  <si>
    <t>62302</t>
  </si>
  <si>
    <t>Maquinaria, instalaciones y utillaje, piscina</t>
  </si>
  <si>
    <t>Mobiliario y Enseres instalaciones deportivas</t>
  </si>
  <si>
    <t>62502</t>
  </si>
  <si>
    <t>Mobiliario y enseres piscina</t>
  </si>
  <si>
    <t>63200</t>
  </si>
  <si>
    <t>Instalaciones Deportivas. Obras de reposición</t>
  </si>
  <si>
    <t>63202</t>
  </si>
  <si>
    <t>Instalaciones Deportivas. Obras de reposición Piscina</t>
  </si>
  <si>
    <t>Total Programa  342</t>
  </si>
  <si>
    <t>430</t>
  </si>
  <si>
    <t>Admon. Gral. de Comercio, turismo y pyme. Retrib. básicas</t>
  </si>
  <si>
    <t>Admon. Gral. de Comercio, turismo y pyme. Retrib. complem.</t>
  </si>
  <si>
    <t>Admon. Gral. de Comercio, turismo y pyme. Seguridad social</t>
  </si>
  <si>
    <t>Total Programa  430</t>
  </si>
  <si>
    <t>432</t>
  </si>
  <si>
    <t>Información y promoción turística. Retribuciones básicas</t>
  </si>
  <si>
    <t>Información y promoción turística. Otras remuneraciones</t>
  </si>
  <si>
    <t>Información y promoción turística. Seguridad social</t>
  </si>
  <si>
    <t>Ordenación y promoción turística. Actividades</t>
  </si>
  <si>
    <t>Total Programa  432</t>
  </si>
  <si>
    <t>4391</t>
  </si>
  <si>
    <t>Consumo. Sueldos grupo C1</t>
  </si>
  <si>
    <t>Consumo. Sueldos grupo C2</t>
  </si>
  <si>
    <t>Consumo. Trienios</t>
  </si>
  <si>
    <t>Consumo. Complemente destino</t>
  </si>
  <si>
    <t>Consumo. Complemento específico</t>
  </si>
  <si>
    <t>Consumo. Seguridad Social</t>
  </si>
  <si>
    <t>Consumo. Actividades</t>
  </si>
  <si>
    <t>Total Programa  4391</t>
  </si>
  <si>
    <t>4392</t>
  </si>
  <si>
    <t>Empleo y Desarrollo Local. Maquinaria, instalaciones y utila</t>
  </si>
  <si>
    <t>Empleo y Desarrollo Local. Prensa, revistas, libros y otras</t>
  </si>
  <si>
    <t>Empleo y Desarrollo Local. Atenciones protocolarias y repres</t>
  </si>
  <si>
    <t>Empleo y Desarrollo Local. Publicidad y propaganda</t>
  </si>
  <si>
    <t>Empleo y Desarrollo Local. Actividades</t>
  </si>
  <si>
    <t>Total Programa  4392</t>
  </si>
  <si>
    <t>491</t>
  </si>
  <si>
    <t>Mantenimiento del centro emisor de TDT</t>
  </si>
  <si>
    <t>Consultorías y formación Nuevas Tecnologías</t>
  </si>
  <si>
    <t>63800</t>
  </si>
  <si>
    <t>Total Programa  491</t>
  </si>
  <si>
    <t>912</t>
  </si>
  <si>
    <t>10000</t>
  </si>
  <si>
    <t>Organos de gobierno. Retribuciones básicas</t>
  </si>
  <si>
    <t>108</t>
  </si>
  <si>
    <t>11000</t>
  </si>
  <si>
    <t>11001</t>
  </si>
  <si>
    <t>Organos de gobierno. Seguridad Social</t>
  </si>
  <si>
    <t>Organos de gobierno. Comunicación y prensa</t>
  </si>
  <si>
    <t>23000</t>
  </si>
  <si>
    <t>Organos de gobierno. Del personal no directivo</t>
  </si>
  <si>
    <t>Organos de gobierno. Locomoción para formación</t>
  </si>
  <si>
    <t>Organos de gobierno. Locomoción</t>
  </si>
  <si>
    <t>233</t>
  </si>
  <si>
    <t>Organos de gobierno. Otras indemnizaciones</t>
  </si>
  <si>
    <t>Total Programa  912</t>
  </si>
  <si>
    <t>920</t>
  </si>
  <si>
    <t>Administración General. Sueldos grupo A1</t>
  </si>
  <si>
    <t>Administración General. Sueldos grupo C1</t>
  </si>
  <si>
    <t>Administración General. Sueldos grupo C2</t>
  </si>
  <si>
    <t>Administración General. Sueldos grupo E</t>
  </si>
  <si>
    <t>Administración General. Trienios</t>
  </si>
  <si>
    <t>Administración General. Complemente destino</t>
  </si>
  <si>
    <t>Administración General. Complemento específico</t>
  </si>
  <si>
    <t>Fondo de adecuación de Puestos de Trabajo</t>
  </si>
  <si>
    <t>122</t>
  </si>
  <si>
    <t>Administración General. Retribuciones básicas</t>
  </si>
  <si>
    <t>Administración General. Otras remuneraciones</t>
  </si>
  <si>
    <t>Administración General. Productividad</t>
  </si>
  <si>
    <t>Administración General. Gratificaciones</t>
  </si>
  <si>
    <t>Administración General. Seguridad Social</t>
  </si>
  <si>
    <t>206</t>
  </si>
  <si>
    <t>Administración General. Infraestructuras y bienes naturales</t>
  </si>
  <si>
    <t>Administración General. Edificios y otras construcciones</t>
  </si>
  <si>
    <t>Administración General. Maquinaria, instalaciones y utillaje</t>
  </si>
  <si>
    <t>Administración General. Mobiliario</t>
  </si>
  <si>
    <t>Administración General. Equipos para procesos de información</t>
  </si>
  <si>
    <t>Administración General. Ordinario no inventariable</t>
  </si>
  <si>
    <t>Administración General. Energía eléctrica</t>
  </si>
  <si>
    <t>Administración General. Combustibles y carburantes</t>
  </si>
  <si>
    <t>Administración General. Vestuario</t>
  </si>
  <si>
    <t>Administración General. Productos de limpieza y aseo</t>
  </si>
  <si>
    <t>Administración General. Servicios de Telecomunicaciones</t>
  </si>
  <si>
    <t>Administración General. Postales</t>
  </si>
  <si>
    <t>22202</t>
  </si>
  <si>
    <t>Administración General. Telegráficas</t>
  </si>
  <si>
    <t>22203</t>
  </si>
  <si>
    <t>Administración General. Informáticas</t>
  </si>
  <si>
    <t>22204</t>
  </si>
  <si>
    <t>Administración General. Télex y telefax</t>
  </si>
  <si>
    <t>Administración General. Primas de seguros</t>
  </si>
  <si>
    <t>Administración General. Tributos</t>
  </si>
  <si>
    <t>Administración General. Mto. fotocopiadora, maquina de escri</t>
  </si>
  <si>
    <t>Administración General. Publicidad y propaganda</t>
  </si>
  <si>
    <t>22603</t>
  </si>
  <si>
    <t>Administración General. Publicación en Diarios Oficiales</t>
  </si>
  <si>
    <t>22604</t>
  </si>
  <si>
    <t>Administración General. Jurídicos, contenciosos</t>
  </si>
  <si>
    <t>Administración General. Multas</t>
  </si>
  <si>
    <t>Administración General. Indemnizaciones</t>
  </si>
  <si>
    <t>Administración General. Limpieza y Aseo</t>
  </si>
  <si>
    <t>Administración General. Valoraciones y peritajes</t>
  </si>
  <si>
    <t>22703</t>
  </si>
  <si>
    <t>Administración General. Vigilancia de la Salud y Prevención</t>
  </si>
  <si>
    <t>Administración General. Estudios y trabajos técnicos</t>
  </si>
  <si>
    <t>Administración General. Del personal para formación</t>
  </si>
  <si>
    <t>Administración General. Del personal</t>
  </si>
  <si>
    <t>Administración General. Locomoción para formación</t>
  </si>
  <si>
    <t>Administración General. Locomoción</t>
  </si>
  <si>
    <t>Fondo de Contingencia. Actualización retribuciones personal SP</t>
  </si>
  <si>
    <t>Administración General. Maquinaria, Instalaciones y utillaje</t>
  </si>
  <si>
    <t>Administración General. Mobiliario y Enseres.</t>
  </si>
  <si>
    <t>Administración General. Licencias de uso</t>
  </si>
  <si>
    <t>831</t>
  </si>
  <si>
    <t>Administración General. Pagas anticipadas y demás préstamos</t>
  </si>
  <si>
    <t>Total Programa  920</t>
  </si>
  <si>
    <t>924</t>
  </si>
  <si>
    <t>Participación ciudadana. Actividades</t>
  </si>
  <si>
    <t>Total Programa  924</t>
  </si>
  <si>
    <t>931</t>
  </si>
  <si>
    <t>Política Económica y Fiscal. Sueldos grupo A1</t>
  </si>
  <si>
    <t>Política Económica y Fiscal. Sueldos grupo A2</t>
  </si>
  <si>
    <t>Política Económica y Fiscal. Sueldos grupo C1</t>
  </si>
  <si>
    <t>Política Económica y Fiscal. Sueldos grupo C2</t>
  </si>
  <si>
    <t>Política Económica y Fiscal. Trienios</t>
  </si>
  <si>
    <t>Política Económica y Fiscal. Complemente destino</t>
  </si>
  <si>
    <t>Política Económica y Fiscal. Complemento específico</t>
  </si>
  <si>
    <t>Política económica y fiscal. Retribuciones básicas</t>
  </si>
  <si>
    <t>Política económica y fiscal. Otras remuneraciones</t>
  </si>
  <si>
    <t>Política económica y fiscal. Gratificaciones</t>
  </si>
  <si>
    <t>Política económica y fiscal. Seguridad Social</t>
  </si>
  <si>
    <t>Política económica y fiscal. Maquinaria, instal. y utillaje</t>
  </si>
  <si>
    <t>Política económica y fiscal. Mobiliario</t>
  </si>
  <si>
    <t>Política económica y fiscal. Otro inmovilizado material</t>
  </si>
  <si>
    <t>Política económica y fiscal. Ordinario no inventariable</t>
  </si>
  <si>
    <t>Política económica y fiscal. Jurídicos, contenciosos</t>
  </si>
  <si>
    <t>Gastos de formalización, modificación y cancelación</t>
  </si>
  <si>
    <t>352</t>
  </si>
  <si>
    <t>Política económica y fiscal. Intereses de demora</t>
  </si>
  <si>
    <t>359</t>
  </si>
  <si>
    <t>Política económica y fiscal. Otros gastos financieros</t>
  </si>
  <si>
    <t>Total Programa  931</t>
  </si>
  <si>
    <t>46300</t>
  </si>
  <si>
    <t>46301</t>
  </si>
  <si>
    <t>A Mancomunidad de municipios del Sur.</t>
  </si>
  <si>
    <t>Tercera Edad. Otro Personal</t>
  </si>
  <si>
    <t>Tercera Edad. Seguridad Social</t>
  </si>
  <si>
    <t>Promoción y fomento del deporte. Otro Personal</t>
  </si>
  <si>
    <t>Promoción y fomento del deporte. Seguridad Social</t>
  </si>
  <si>
    <t>Proyecto de Virtualización municipal</t>
  </si>
  <si>
    <t>Nuevas Tecnologías. Proyectos y Estudios.</t>
  </si>
  <si>
    <t>Recogida de residuos.</t>
  </si>
  <si>
    <t>Tercera Edad. Trab. realizados por otras empresas (cafeteria)</t>
  </si>
  <si>
    <t>Bibliotecas. Actividades</t>
  </si>
  <si>
    <t>A Mancomunidad Servicios Sociales La Encina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</si>
  <si>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</si>
  <si>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</si>
  <si>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</si>
  <si>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</si>
  <si>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</si>
  <si>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</si>
  <si>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</si>
  <si>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</si>
  <si>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TOTAL</t>
  </si>
  <si>
    <t>Administración General. Oposiciones y procesos selectivos</t>
  </si>
  <si>
    <t>Clasificación</t>
  </si>
  <si>
    <t>Alumbrado público. Inversiones de reposición</t>
  </si>
  <si>
    <t>Urbanismo. Remodelación viaria (PRISMA) - Asfaltado JG, AJH y G</t>
  </si>
  <si>
    <t>Obras PRISMA renovación edificios - Juzgado de Paz y Concejalías</t>
  </si>
  <si>
    <t>62201</t>
  </si>
  <si>
    <t>Obras PRISMA renovación edificios - CC El Castillo</t>
  </si>
  <si>
    <t>Ordenación del Tráfico y estacionamiento. Sueldos grupo C1</t>
  </si>
  <si>
    <t>Retribuciones en especie</t>
  </si>
  <si>
    <t>Vestuario BESCAM</t>
  </si>
  <si>
    <t>Cultura, centros culturales. Arrendamientos de maquinaria, instalaciones</t>
  </si>
  <si>
    <t>Cultura, centros culturales. Edificios y otras construcciones</t>
  </si>
  <si>
    <t>Cultura, centros culturales. Maquinaria, instalaciones y utillaje</t>
  </si>
  <si>
    <t>Cultura, centros culturales. Equipos para procesos de información</t>
  </si>
  <si>
    <t>Seguridad y Orden Público.Atenciones protocol. y representativas</t>
  </si>
  <si>
    <t>Ordenación del tráfico y estacionamiento. Complemento de destino</t>
  </si>
  <si>
    <t>Ordenación del tráfico y estacionamiento. Complemente específico</t>
  </si>
  <si>
    <t>Admon. Gral. de Vivienda y urbanismo. Arrendamiento de maquinaria</t>
  </si>
  <si>
    <t>Admon. Gral. de Vivienda y urbanismo. Arrendamiento eltos transporte</t>
  </si>
  <si>
    <t>Admon. Gral. de Vivienda y urbanismo. Edificios y otras construcciones</t>
  </si>
  <si>
    <t>Admon. Gral. de Vivienda y urbanismo. Maquinaria, inst. y utillaje</t>
  </si>
  <si>
    <t>Admon. Gral. de Vivienda y urbanismo. Elementos de transporte</t>
  </si>
  <si>
    <t>Admon. Gral. de Vivienda y urbanismo. Equipos para proc. Información</t>
  </si>
  <si>
    <t>Admon. Gral. de Vivienda y urbanismo. Ordinario no inventariable</t>
  </si>
  <si>
    <t>Admon. Gral. de Vivienda y urbanismo. material inf. no inventariable</t>
  </si>
  <si>
    <t>Admon. Gral. de Vivienda y urbanismo. Suministro de Agua</t>
  </si>
  <si>
    <t>Admon. Gral. de Vivienda y urbanismo. Combustibles y carburantes</t>
  </si>
  <si>
    <t>Admon. Gral. de Vivienda y urbanismo. Reuniones, conferencias</t>
  </si>
  <si>
    <t>Urbanismo. Construcción y remodelación de espacio de uso publico</t>
  </si>
  <si>
    <t>Vías Públicas. Arrendamiento de maquinaria, instalaciones y utillaje</t>
  </si>
  <si>
    <t>Cementerio y serv. funerarios. Edificios y otras construcciones</t>
  </si>
  <si>
    <t>Parques y jardines. Inversión de reposición</t>
  </si>
  <si>
    <t>Promoción y reinserción social. Seguridad Social</t>
  </si>
  <si>
    <t>Promoción y reinserción social. Retribuciones básicas</t>
  </si>
  <si>
    <t>Promoción y reinserción social. Otras remuneraciones</t>
  </si>
  <si>
    <t>Promoción y reinserción social. Edificios y otras construcciones</t>
  </si>
  <si>
    <t>Promoción y reinserción social. Maquinaria, instalaciones y utillaje</t>
  </si>
  <si>
    <t>Promoción y reinserción social. Prensa, revistas, libros y otras publ</t>
  </si>
  <si>
    <t>Promoción y reinserción social. Servicios de Telecomunicaciones</t>
  </si>
  <si>
    <t>Promoción y reinserción social. Atenciones protocolarias y representat.</t>
  </si>
  <si>
    <t>Promoción y reinserción social. Trabajos realizados por otras empresas</t>
  </si>
  <si>
    <t xml:space="preserve">Promoción y reinserción social. Premios, becas y pensiones </t>
  </si>
  <si>
    <t>Promoción y Reinserción Social.  Maquinaria, Instalaciones y utillaje</t>
  </si>
  <si>
    <t>Mujer. Subvenciones</t>
  </si>
  <si>
    <t>Protección de la salubridad pública. Prog. Redes Ciudades Saludables</t>
  </si>
  <si>
    <t>Protección de la salubridad pública.  Maquinaria, Instalaciones y utillaje</t>
  </si>
  <si>
    <t>Educación preescolar y primaria. Arrendamientos de maquinaria</t>
  </si>
  <si>
    <t>Educación preescolar y primaria. Edificios y otras construcciones</t>
  </si>
  <si>
    <t>Educación preescolar y primaria. Maquinaria, instalaciones y utillaje</t>
  </si>
  <si>
    <t>Vigilancia del cumplimiento escolariidad. Complemento específico</t>
  </si>
  <si>
    <t xml:space="preserve">Promoción educativa. Premios, becas y pensiones de estudio </t>
  </si>
  <si>
    <t>Cultura, centros culturales. Prensa, revistas, libros y otras public</t>
  </si>
  <si>
    <t>Cultura, centros culturales.Productos farmacéuticos y material sanitario</t>
  </si>
  <si>
    <t>Cultura, centros culturales. Atenciones protocolarias y representat</t>
  </si>
  <si>
    <t>Administración General de Cultura. Trabajos realizados por ot emp</t>
  </si>
  <si>
    <t>Urbanismo. Obras en edificios y otras construcciones municipales</t>
  </si>
  <si>
    <t>Cultura, Centros Culturales. Maquinaria, Instalaciones y utillaje</t>
  </si>
  <si>
    <t>Cultura. Mobiliario y Enseres</t>
  </si>
  <si>
    <t>Bibliotecas. Maquinaria, Instalaciones y utillaje.</t>
  </si>
  <si>
    <t>Promoción cultural. Escuelas de música,danza. Ordinario no invent</t>
  </si>
  <si>
    <t>Promoción  cultural. Escuelas de plástica. Ordinario no invent</t>
  </si>
  <si>
    <t>Promoción  cultural. Escuelas de idiomas. Ordinario no invent</t>
  </si>
  <si>
    <t>Promoción cultural. Actividades complement. artes plásticas</t>
  </si>
  <si>
    <t>Promoción cultural. Actividades complem.Escuela Música  Danza</t>
  </si>
  <si>
    <t>Promoción y fomento del deporte. Escuela Municipal de la Raqueta</t>
  </si>
  <si>
    <t>Promoción y fomento del deporte. Escuela Municipal de Baloncesto</t>
  </si>
  <si>
    <t>Promoción y fomento del deporte. Contratos actividades deportivas</t>
  </si>
  <si>
    <t>Promoción y fomento del deporte. Subvención a clubs deportivos</t>
  </si>
  <si>
    <t>Instalaciones deportivas. Infraestructuras y bienes naturales</t>
  </si>
  <si>
    <t>Instalaciones deportivas. Maquinaria, instalaciones y utillaje</t>
  </si>
  <si>
    <t>Instalaciones deportivas. Equipos para procesos de información</t>
  </si>
  <si>
    <t>Maquinaria, Instalaciones y utillaje instalaciones deportivas</t>
  </si>
  <si>
    <t>Organos de gobierno. Formación y perfeccionamiento de altos cargos</t>
  </si>
  <si>
    <t>Organos de gobierno. Formación y perfeccionamiento del personal</t>
  </si>
  <si>
    <t>Organos de gobierno. Atenciones protocolarias y representativas</t>
  </si>
  <si>
    <t>Organos de gobierno. De los miembros de los órganos de gobierno</t>
  </si>
  <si>
    <t>Administración General. Formación y perfeccionam.del personal</t>
  </si>
  <si>
    <t>Administración General. Arrend. de edificios y otras construcciones</t>
  </si>
  <si>
    <t>Administración General. Arrend. de maquinaria, instal. y utillaje</t>
  </si>
  <si>
    <t>Administración General. Arrend. de material de transporte</t>
  </si>
  <si>
    <t>Administración General. Arrend. equipos para proceso información</t>
  </si>
  <si>
    <t>Administración General. Prensa, revistas, libros y otras publicaciones</t>
  </si>
  <si>
    <t>Administración General. Material, informático no inventariable</t>
  </si>
  <si>
    <t>Administración General. Productos farmacéuticos y  material sanitario</t>
  </si>
  <si>
    <t>Administración General. Atenciones protocolarias y representativas</t>
  </si>
  <si>
    <t>Política económica y fiscal. Equipos para procesos de información</t>
  </si>
  <si>
    <t>Política económica y fiscal. Prensa,revistas,libros y otras public</t>
  </si>
  <si>
    <t>Política económica y fiscal. Material informático no inventariable</t>
  </si>
  <si>
    <t>TOTAL ÁREA DE GASTO 1</t>
  </si>
  <si>
    <t>TOTAL ÁREA DE GASTO 2</t>
  </si>
  <si>
    <t>TOTAL ÁREA DE GASTO 3</t>
  </si>
  <si>
    <t>TOTAL ÁREA DE GASTO 4</t>
  </si>
  <si>
    <t>RESUMEN POR CAPÍTULOS</t>
  </si>
  <si>
    <t>Organos de gobierno. Retribuciones básicas personal eventual</t>
  </si>
  <si>
    <t>Organos de gobierno. Retribuciones complementarias pers eventual</t>
  </si>
  <si>
    <t>TOTAL ÁREA DE GASTO 9</t>
  </si>
  <si>
    <t>62901</t>
  </si>
  <si>
    <t>Otras inversiones Policía Local</t>
  </si>
  <si>
    <t>48902</t>
  </si>
  <si>
    <t>Promoción y fomento del deporte. Subvención a deportistas de élite</t>
  </si>
  <si>
    <t>22622</t>
  </si>
  <si>
    <t>Promoción  cultural. Escuela Municipal de Teatro</t>
  </si>
  <si>
    <t>Proyectos de digitalización del municipio</t>
  </si>
  <si>
    <t>DIFERENCIA</t>
  </si>
  <si>
    <t>Org.</t>
  </si>
  <si>
    <t>05</t>
  </si>
  <si>
    <t>06</t>
  </si>
  <si>
    <t>07</t>
  </si>
  <si>
    <t>08</t>
  </si>
  <si>
    <t>09</t>
  </si>
  <si>
    <t>10</t>
  </si>
  <si>
    <t>11</t>
  </si>
  <si>
    <t>01</t>
  </si>
  <si>
    <t>04</t>
  </si>
  <si>
    <t>03</t>
  </si>
  <si>
    <t>Protección Civill.Mobiliario y Enseres</t>
  </si>
  <si>
    <t>Protección Civil. Laboral fijo. Retribuciones básicas</t>
  </si>
  <si>
    <t>13100</t>
  </si>
  <si>
    <t>Protección Civil. Laboral temporal</t>
  </si>
  <si>
    <t>Ordenación del tráfico y del estacionamiento. Recogida de vehiculos</t>
  </si>
  <si>
    <t>02</t>
  </si>
  <si>
    <t>00</t>
  </si>
  <si>
    <t>48020</t>
  </si>
  <si>
    <t>Familia. Ayudas por nacimiento y adopción.</t>
  </si>
  <si>
    <t>2317</t>
  </si>
  <si>
    <t>Infancia. Actividades</t>
  </si>
  <si>
    <t>Administración General de Cultura. Sueldos grupo C2</t>
  </si>
  <si>
    <t>Administración General de Cultura. Trienios</t>
  </si>
  <si>
    <t>Administración General de Cultura. Complemento destino</t>
  </si>
  <si>
    <t>Administración General de Cultura. Complemento específico</t>
  </si>
  <si>
    <t>Administración General. Sueldos grupo A2</t>
  </si>
  <si>
    <t>Vigilancia del cumplimiento escolaridad. Complemento destino</t>
  </si>
  <si>
    <t>Familia. Actividades</t>
  </si>
  <si>
    <t>327</t>
  </si>
  <si>
    <t>Universidades. Otras transferencias</t>
  </si>
  <si>
    <t>Total Programa  327</t>
  </si>
  <si>
    <t>2318</t>
  </si>
  <si>
    <t>Total Programa  2318</t>
  </si>
  <si>
    <t>Total Programa  2317</t>
  </si>
  <si>
    <t>12</t>
  </si>
  <si>
    <t>335</t>
  </si>
  <si>
    <t>Total Programa  335</t>
  </si>
  <si>
    <t>Fondo de Contingencia. Revisiones RPT en tramitación</t>
  </si>
  <si>
    <t>50001</t>
  </si>
  <si>
    <t xml:space="preserve">Subvención Asociación de Meningitis </t>
  </si>
  <si>
    <t>Subvención a la Fundación Ayuda a los animales</t>
  </si>
  <si>
    <t>Subvención a Viva por los animales</t>
  </si>
  <si>
    <t>Subvención UAX evaluación estado nutricional de los escolares</t>
  </si>
  <si>
    <t>Subvención Club Nordic Walking</t>
  </si>
  <si>
    <t>Subvención a la peña Los Katas</t>
  </si>
  <si>
    <t>Subvención a la peña Los Cucos</t>
  </si>
  <si>
    <t>Subvención a la peña Los Tusos</t>
  </si>
  <si>
    <t>Subvención a la peña Los Despernados</t>
  </si>
  <si>
    <t>Subvención a la Asociación Teatroscopia</t>
  </si>
  <si>
    <t xml:space="preserve">Subvención a la Asociación Cultural Amaris </t>
  </si>
  <si>
    <t>Subvención a la Asociación Teatro Musical</t>
  </si>
  <si>
    <t>Subvención a la Asociación Hermanamientos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</si>
  <si>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</si>
  <si>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</si>
  <si>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</si>
  <si>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</si>
  <si>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</si>
  <si>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</si>
  <si>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</si>
  <si>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</si>
  <si>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Subvención UAX Programa becas instalaciones deportivas</t>
  </si>
  <si>
    <t>Esquema nacional de seguridad</t>
  </si>
  <si>
    <t>Subvención IES las Encinas</t>
  </si>
  <si>
    <t>Subvención AMPA IES Las Encinas</t>
  </si>
  <si>
    <t>Subvención AMPA CEIP S. Apostol</t>
  </si>
  <si>
    <t>Subvención AMPA CEIP Padre Garralda</t>
  </si>
  <si>
    <t>Subvención AMPA CEIP María Moliner</t>
  </si>
  <si>
    <t>Subvención Escuela Infantil Los Cedros</t>
  </si>
  <si>
    <t>Subvención a la Asociación de Rumanos</t>
  </si>
  <si>
    <t>Subvención Asociación ARDO</t>
  </si>
  <si>
    <t>Subvención Asociación ACOVI</t>
  </si>
  <si>
    <t>Subvención Grupo Scout Boanarjes 618</t>
  </si>
  <si>
    <t>ESTADO DE GASTOS PRESUPUESTO 2021</t>
  </si>
  <si>
    <t>Promoción y reinserción social. Actividades culturales Juventud</t>
  </si>
  <si>
    <t>TOTAL PRESUPUESTO 2021</t>
  </si>
  <si>
    <t>Empleo y Desarrollo Local. Plan  de transformación digital del comercio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</si>
</sst>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_ ;\-0\ "/>
  </numFmts>
  <fonts count="87" x14ac:knownFonts="1">
    <font>
      <sz val="10"/>
      <color indexed="8"/>
      <name val="MS Sans Serif"/>
    </font>
    <font>
      <b/>
      <sz val="10.1"/>
      <color indexed="8"/>
      <name val="Arial"/>
      <family val="2"/>
    </font>
    <font>
      <sz val="7.9"/>
      <color indexed="8"/>
      <name val="Times New Roman"/>
      <family val="1"/>
    </font>
    <font>
      <sz val="7.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0"/>
      <name val="MS Sans Serif"/>
    </font>
    <font>
      <sz val="7.9"/>
      <color indexed="62"/>
      <name val="Arial"/>
      <family val="2"/>
    </font>
    <font>
      <b/>
      <sz val="10"/>
      <color indexed="8"/>
      <name val="MS Sans Serif"/>
    </font>
    <font>
      <b/>
      <sz val="7.9"/>
      <color indexed="8"/>
      <name val="Arial"/>
      <family val="2"/>
    </font>
    <font>
      <b/>
      <sz val="10"/>
      <color indexed="10"/>
      <name val="MS Sans Serif"/>
    </font>
    <font>
      <b/>
      <i/>
      <sz val="7.9"/>
      <color indexed="50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6.95"/>
      <color indexed="8"/>
      <name val="Arial"/>
      <family val="2"/>
    </font>
    <font>
      <b/>
      <sz val="12"/>
      <color indexed="62"/>
      <name val="Arial"/>
      <family val="2"/>
    </font>
    <font>
      <b/>
      <sz val="8"/>
      <color indexed="8"/>
      <name val="MS Sans Serif"/>
    </font>
    <font>
      <sz val="10"/>
      <color indexed="10"/>
      <name val="MS Sans Serif"/>
    </font>
    <font>
      <sz val="10"/>
      <color indexed="10"/>
      <name val="MS Sans Serif"/>
    </font>
    <font>
      <sz val="8"/>
      <color indexed="8"/>
      <name val="MS Sans Serif"/>
    </font>
    <font>
      <sz val="8"/>
      <color indexed="8"/>
      <name val="Arial"/>
      <family val="2"/>
    </font>
    <font>
      <sz val="10"/>
      <color indexed="10"/>
      <name val="MS Sans Serif"/>
    </font>
    <font>
      <b/>
      <sz val="10"/>
      <color indexed="10"/>
      <name val="MS Sans Serif"/>
    </font>
    <font>
      <b/>
      <sz val="10"/>
      <color indexed="18"/>
      <name val="Arial"/>
      <family val="2"/>
    </font>
    <font>
      <sz val="8"/>
      <name val="Arial"/>
      <family val="2"/>
    </font>
    <font>
      <sz val="10"/>
      <color theme="8" tint="-0.249977111117893"/>
      <name val="MS Sans Serif"/>
    </font>
    <font>
      <b/>
      <sz val="8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7.9"/>
      <color theme="8" tint="-0.249977111117893"/>
      <name val="Arial"/>
      <family val="2"/>
    </font>
    <font>
      <b/>
      <sz val="7.9"/>
      <color theme="8" tint="-0.249977111117893"/>
      <name val="Arial"/>
      <family val="2"/>
    </font>
    <font>
      <sz val="8"/>
      <color theme="8" tint="-0.249977111117893"/>
      <name val="Arial"/>
      <family val="2"/>
    </font>
    <font>
      <b/>
      <sz val="10"/>
      <color theme="8" tint="-0.249977111117893"/>
      <name val="MS Sans Serif"/>
    </font>
    <font>
      <b/>
      <sz val="9"/>
      <color theme="8" tint="-0.249977111117893"/>
      <name val="Arial"/>
      <family val="2"/>
    </font>
    <font>
      <sz val="7.9"/>
      <name val="Times New Roman"/>
      <family val="1"/>
    </font>
    <font>
      <sz val="10"/>
      <color theme="5" tint="-0.499984740745262"/>
      <name val="MS Sans Serif"/>
    </font>
    <font>
      <b/>
      <sz val="8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sz val="7.9"/>
      <color theme="5" tint="-0.499984740745262"/>
      <name val="Arial"/>
      <family val="2"/>
    </font>
    <font>
      <b/>
      <sz val="7.9"/>
      <color theme="5" tint="-0.499984740745262"/>
      <name val="Arial"/>
      <family val="2"/>
    </font>
    <font>
      <sz val="8"/>
      <color theme="5" tint="-0.499984740745262"/>
      <name val="Arial"/>
      <family val="2"/>
    </font>
    <font>
      <b/>
      <sz val="10"/>
      <color theme="5" tint="-0.499984740745262"/>
      <name val="MS Sans Serif"/>
    </font>
    <font>
      <b/>
      <sz val="9"/>
      <color theme="5" tint="-0.499984740745262"/>
      <name val="Arial"/>
      <family val="2"/>
    </font>
    <font>
      <sz val="9"/>
      <color rgb="FFFF0000"/>
      <name val="Arial"/>
      <family val="2"/>
    </font>
    <font>
      <b/>
      <sz val="10"/>
      <color rgb="FF002060"/>
      <name val="MS Sans Serif"/>
    </font>
    <font>
      <b/>
      <sz val="9.9499999999999993"/>
      <color indexed="8"/>
      <name val="Arial"/>
      <family val="2"/>
    </font>
    <font>
      <sz val="10"/>
      <color indexed="60"/>
      <name val="Calibri"/>
      <family val="2"/>
    </font>
    <font>
      <sz val="10"/>
      <name val="MS Sans Serif"/>
    </font>
    <font>
      <b/>
      <sz val="14"/>
      <color indexed="8"/>
      <name val="MS Sans Serif"/>
    </font>
    <font>
      <b/>
      <sz val="14"/>
      <color indexed="8"/>
      <name val="Arial"/>
      <family val="2"/>
    </font>
    <font>
      <b/>
      <sz val="10"/>
      <name val="MS Sans Serif"/>
    </font>
    <font>
      <b/>
      <sz val="12"/>
      <color theme="5" tint="-0.499984740745262"/>
      <name val="Calibri"/>
      <family val="2"/>
      <scheme val="minor"/>
    </font>
    <font>
      <b/>
      <sz val="10"/>
      <color theme="5" tint="-0.499984740745262"/>
      <name val="Arial"/>
      <family val="2"/>
    </font>
    <font>
      <b/>
      <sz val="14"/>
      <color theme="5" tint="-0.499984740745262"/>
      <name val="Calibri"/>
      <family val="2"/>
      <scheme val="minor"/>
    </font>
    <font>
      <sz val="10"/>
      <color theme="9" tint="-0.249977111117893"/>
      <name val="MS Sans Serif"/>
    </font>
    <font>
      <b/>
      <sz val="8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7.9"/>
      <color theme="9" tint="-0.249977111117893"/>
      <name val="Arial"/>
      <family val="2"/>
    </font>
    <font>
      <b/>
      <sz val="7.9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9" tint="-0.249977111117893"/>
      <name val="MS Sans Serif"/>
    </font>
    <font>
      <i/>
      <sz val="10"/>
      <color rgb="FFFF0000"/>
      <name val="MS Sans Serif"/>
    </font>
    <font>
      <i/>
      <sz val="7.9"/>
      <color rgb="FFFF0000"/>
      <name val="Arial"/>
      <family val="2"/>
    </font>
    <font>
      <b/>
      <i/>
      <sz val="8"/>
      <color theme="4" tint="0.39997558519241921"/>
      <name val="Arial"/>
      <family val="2"/>
    </font>
    <font>
      <sz val="10"/>
      <color theme="4" tint="0.39997558519241921"/>
      <name val="MS Sans Serif"/>
    </font>
    <font>
      <sz val="7.9"/>
      <color theme="4" tint="0.39997558519241921"/>
      <name val="Arial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rgb="FFFF0000"/>
      <name val="Times New Roman"/>
      <family val="1"/>
    </font>
    <font>
      <b/>
      <sz val="10"/>
      <color indexed="8"/>
      <name val="Arial"/>
      <family val="2"/>
    </font>
    <font>
      <b/>
      <sz val="10"/>
      <color theme="4" tint="0.39997558519241921"/>
      <name val="Arial"/>
      <family val="2"/>
    </font>
    <font>
      <i/>
      <sz val="10"/>
      <name val="MS Sans Serif"/>
    </font>
    <font>
      <i/>
      <sz val="7.9"/>
      <name val="Arial"/>
      <family val="2"/>
    </font>
    <font>
      <sz val="10"/>
      <color rgb="FFFF0000"/>
      <name val="MS Sans Serif"/>
    </font>
    <font>
      <b/>
      <sz val="10"/>
      <color theme="8" tint="-0.249977111117893"/>
      <name val="Arial"/>
      <family val="2"/>
    </font>
    <font>
      <sz val="7.9"/>
      <color rgb="FFFF0000"/>
      <name val="Arial"/>
      <family val="2"/>
    </font>
    <font>
      <b/>
      <sz val="7.9"/>
      <color rgb="FFFF0000"/>
      <name val="Arial"/>
      <family val="2"/>
    </font>
    <font>
      <b/>
      <sz val="10"/>
      <color rgb="FFFF0000"/>
      <name val="MS Sans Serif"/>
    </font>
    <font>
      <b/>
      <sz val="7.9"/>
      <name val="Arial"/>
      <family val="2"/>
    </font>
    <font>
      <sz val="8"/>
      <name val="MS Sans Serif"/>
    </font>
    <font>
      <b/>
      <sz val="8"/>
      <name val="Times New Roman"/>
      <family val="1"/>
    </font>
    <font>
      <b/>
      <sz val="8"/>
      <name val="MS Sans Serif"/>
    </font>
    <font>
      <sz val="9"/>
      <color rgb="FFFF0000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3">
    <xf numFmtId="0" fontId="0" fillId="0" borderId="0" xfId="0" applyNumberFormat="1" applyFill="1" applyBorder="1" applyAlignment="1" applyProtection="1"/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7" fillId="0" borderId="0" xfId="0" applyNumberFormat="1" applyFont="1" applyFill="1" applyBorder="1" applyAlignment="1" applyProtection="1"/>
    <xf numFmtId="0" fontId="8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/>
    <xf numFmtId="49" fontId="43" fillId="0" borderId="0" xfId="0" applyNumberFormat="1" applyFont="1" applyAlignment="1">
      <alignment horizontal="left" vertical="center"/>
    </xf>
    <xf numFmtId="49" fontId="11" fillId="0" borderId="8" xfId="0" applyNumberFormat="1" applyFont="1" applyBorder="1" applyAlignment="1">
      <alignment horizontal="centerContinuous" vertical="center" wrapText="1"/>
    </xf>
    <xf numFmtId="49" fontId="13" fillId="0" borderId="10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 applyProtection="1"/>
    <xf numFmtId="4" fontId="48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4" fontId="34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165" fontId="35" fillId="0" borderId="2" xfId="1" applyNumberFormat="1" applyFont="1" applyFill="1" applyBorder="1" applyAlignment="1">
      <alignment horizontal="center" vertical="center"/>
    </xf>
    <xf numFmtId="165" fontId="26" fillId="0" borderId="2" xfId="1" applyNumberFormat="1" applyFont="1" applyFill="1" applyBorder="1" applyAlignment="1">
      <alignment horizontal="center" vertical="center"/>
    </xf>
    <xf numFmtId="4" fontId="24" fillId="0" borderId="13" xfId="0" applyNumberFormat="1" applyFont="1" applyFill="1" applyBorder="1" applyAlignment="1" applyProtection="1"/>
    <xf numFmtId="4" fontId="24" fillId="0" borderId="14" xfId="0" applyNumberFormat="1" applyFont="1" applyFill="1" applyBorder="1" applyAlignment="1" applyProtection="1"/>
    <xf numFmtId="4" fontId="37" fillId="0" borderId="14" xfId="0" applyNumberFormat="1" applyFont="1" applyFill="1" applyBorder="1" applyAlignment="1">
      <alignment horizontal="right" vertical="center"/>
    </xf>
    <xf numFmtId="4" fontId="28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 applyProtection="1"/>
    <xf numFmtId="4" fontId="40" fillId="0" borderId="14" xfId="0" applyNumberFormat="1" applyFont="1" applyFill="1" applyBorder="1" applyAlignment="1">
      <alignment horizontal="right" vertical="center"/>
    </xf>
    <xf numFmtId="4" fontId="31" fillId="0" borderId="14" xfId="0" applyNumberFormat="1" applyFont="1" applyFill="1" applyBorder="1" applyAlignment="1">
      <alignment horizontal="right" vertical="center"/>
    </xf>
    <xf numFmtId="4" fontId="42" fillId="0" borderId="15" xfId="0" applyNumberFormat="1" applyFont="1" applyFill="1" applyBorder="1" applyAlignment="1" applyProtection="1"/>
    <xf numFmtId="4" fontId="42" fillId="0" borderId="16" xfId="0" applyNumberFormat="1" applyFont="1" applyFill="1" applyBorder="1" applyAlignment="1" applyProtection="1"/>
    <xf numFmtId="4" fontId="42" fillId="0" borderId="17" xfId="0" applyNumberFormat="1" applyFont="1" applyFill="1" applyBorder="1" applyAlignment="1" applyProtection="1"/>
    <xf numFmtId="4" fontId="42" fillId="0" borderId="18" xfId="0" applyNumberFormat="1" applyFont="1" applyFill="1" applyBorder="1" applyAlignment="1" applyProtection="1"/>
    <xf numFmtId="49" fontId="2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" fontId="36" fillId="0" borderId="16" xfId="0" applyNumberFormat="1" applyFont="1" applyFill="1" applyBorder="1" applyAlignment="1">
      <alignment horizontal="right" vertical="center"/>
    </xf>
    <xf numFmtId="4" fontId="27" fillId="0" borderId="16" xfId="0" applyNumberFormat="1" applyFont="1" applyFill="1" applyBorder="1" applyAlignment="1">
      <alignment horizontal="right" vertical="center"/>
    </xf>
    <xf numFmtId="4" fontId="24" fillId="0" borderId="17" xfId="0" applyNumberFormat="1" applyFont="1" applyFill="1" applyBorder="1" applyAlignment="1" applyProtection="1"/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49" fontId="32" fillId="0" borderId="5" xfId="0" applyNumberFormat="1" applyFont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49" fontId="32" fillId="0" borderId="5" xfId="0" applyNumberFormat="1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4" fontId="38" fillId="0" borderId="16" xfId="0" applyNumberFormat="1" applyFont="1" applyFill="1" applyBorder="1" applyAlignment="1" applyProtection="1">
      <alignment horizontal="right" vertical="center"/>
    </xf>
    <xf numFmtId="4" fontId="29" fillId="0" borderId="16" xfId="0" applyNumberFormat="1" applyFont="1" applyFill="1" applyBorder="1" applyAlignment="1" applyProtection="1"/>
    <xf numFmtId="49" fontId="32" fillId="0" borderId="5" xfId="0" applyNumberFormat="1" applyFont="1" applyFill="1" applyBorder="1" applyAlignment="1">
      <alignment vertical="center"/>
    </xf>
    <xf numFmtId="4" fontId="6" fillId="0" borderId="16" xfId="0" applyNumberFormat="1" applyFont="1" applyFill="1" applyBorder="1" applyAlignment="1">
      <alignment horizontal="right" vertical="center"/>
    </xf>
    <xf numFmtId="49" fontId="32" fillId="0" borderId="5" xfId="0" applyNumberFormat="1" applyFont="1" applyFill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46" fillId="0" borderId="23" xfId="0" applyNumberFormat="1" applyFont="1" applyFill="1" applyBorder="1" applyAlignment="1" applyProtection="1"/>
    <xf numFmtId="49" fontId="47" fillId="0" borderId="20" xfId="0" applyNumberFormat="1" applyFont="1" applyBorder="1" applyAlignment="1">
      <alignment horizontal="center" vertical="center"/>
    </xf>
    <xf numFmtId="4" fontId="22" fillId="0" borderId="24" xfId="0" applyNumberFormat="1" applyFont="1" applyFill="1" applyBorder="1" applyAlignment="1">
      <alignment horizontal="right" vertical="center"/>
    </xf>
    <xf numFmtId="4" fontId="50" fillId="0" borderId="20" xfId="0" applyNumberFormat="1" applyFont="1" applyFill="1" applyBorder="1" applyAlignment="1">
      <alignment horizontal="right" vertical="center"/>
    </xf>
    <xf numFmtId="4" fontId="14" fillId="2" borderId="24" xfId="0" applyNumberFormat="1" applyFont="1" applyFill="1" applyBorder="1" applyAlignment="1">
      <alignment horizontal="right" vertical="center"/>
    </xf>
    <xf numFmtId="4" fontId="35" fillId="2" borderId="25" xfId="0" applyNumberFormat="1" applyFont="1" applyFill="1" applyBorder="1" applyAlignment="1">
      <alignment horizontal="right" vertical="center"/>
    </xf>
    <xf numFmtId="4" fontId="53" fillId="0" borderId="1" xfId="0" applyNumberFormat="1" applyFont="1" applyFill="1" applyBorder="1" applyAlignment="1">
      <alignment horizontal="center" vertical="center"/>
    </xf>
    <xf numFmtId="165" fontId="54" fillId="0" borderId="2" xfId="1" applyNumberFormat="1" applyFont="1" applyFill="1" applyBorder="1" applyAlignment="1">
      <alignment horizontal="center" vertical="center"/>
    </xf>
    <xf numFmtId="4" fontId="55" fillId="0" borderId="16" xfId="0" applyNumberFormat="1" applyFont="1" applyFill="1" applyBorder="1" applyAlignment="1">
      <alignment horizontal="right" vertical="center"/>
    </xf>
    <xf numFmtId="4" fontId="56" fillId="0" borderId="14" xfId="0" applyNumberFormat="1" applyFont="1" applyFill="1" applyBorder="1" applyAlignment="1">
      <alignment horizontal="right" vertical="center"/>
    </xf>
    <xf numFmtId="4" fontId="57" fillId="0" borderId="16" xfId="0" applyNumberFormat="1" applyFont="1" applyFill="1" applyBorder="1" applyAlignment="1" applyProtection="1">
      <alignment horizontal="right" vertical="center"/>
    </xf>
    <xf numFmtId="4" fontId="58" fillId="0" borderId="20" xfId="0" applyNumberFormat="1" applyFont="1" applyFill="1" applyBorder="1" applyAlignment="1">
      <alignment horizontal="right" vertical="center"/>
    </xf>
    <xf numFmtId="4" fontId="59" fillId="0" borderId="14" xfId="0" applyNumberFormat="1" applyFont="1" applyFill="1" applyBorder="1" applyAlignment="1">
      <alignment horizontal="right" vertical="center"/>
    </xf>
    <xf numFmtId="4" fontId="54" fillId="2" borderId="25" xfId="0" applyNumberFormat="1" applyFont="1" applyFill="1" applyBorder="1" applyAlignment="1">
      <alignment horizontal="right" vertical="center"/>
    </xf>
    <xf numFmtId="4" fontId="36" fillId="5" borderId="16" xfId="0" applyNumberFormat="1" applyFont="1" applyFill="1" applyBorder="1" applyAlignment="1">
      <alignment horizontal="right" vertical="center"/>
    </xf>
    <xf numFmtId="0" fontId="61" fillId="0" borderId="0" xfId="0" applyNumberFormat="1" applyFont="1" applyFill="1" applyBorder="1" applyAlignment="1" applyProtection="1"/>
    <xf numFmtId="4" fontId="62" fillId="0" borderId="16" xfId="0" applyNumberFormat="1" applyFont="1" applyFill="1" applyBorder="1" applyAlignment="1">
      <alignment horizontal="right" vertical="center"/>
    </xf>
    <xf numFmtId="4" fontId="65" fillId="0" borderId="16" xfId="0" applyNumberFormat="1" applyFont="1" applyFill="1" applyBorder="1" applyAlignment="1">
      <alignment horizontal="right" vertical="center"/>
    </xf>
    <xf numFmtId="49" fontId="67" fillId="0" borderId="7" xfId="0" applyNumberFormat="1" applyFont="1" applyBorder="1" applyAlignment="1">
      <alignment horizontal="centerContinuous" vertical="center" wrapText="1"/>
    </xf>
    <xf numFmtId="49" fontId="67" fillId="0" borderId="0" xfId="0" applyNumberFormat="1" applyFont="1" applyAlignment="1">
      <alignment horizontal="left" vertical="center"/>
    </xf>
    <xf numFmtId="49" fontId="67" fillId="0" borderId="10" xfId="0" applyNumberFormat="1" applyFont="1" applyBorder="1" applyAlignment="1">
      <alignment horizontal="center" vertical="center"/>
    </xf>
    <xf numFmtId="49" fontId="66" fillId="0" borderId="6" xfId="0" applyNumberFormat="1" applyFont="1" applyBorder="1" applyAlignment="1">
      <alignment vertical="center"/>
    </xf>
    <xf numFmtId="49" fontId="66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" fontId="55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4" fontId="65" fillId="0" borderId="15" xfId="0" applyNumberFormat="1" applyFont="1" applyFill="1" applyBorder="1" applyAlignment="1">
      <alignment horizontal="right" vertical="center"/>
    </xf>
    <xf numFmtId="4" fontId="37" fillId="0" borderId="15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/>
    </xf>
    <xf numFmtId="49" fontId="2" fillId="0" borderId="29" xfId="0" applyNumberFormat="1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4" fontId="56" fillId="0" borderId="15" xfId="0" applyNumberFormat="1" applyFont="1" applyFill="1" applyBorder="1" applyAlignment="1">
      <alignment horizontal="right" vertical="center"/>
    </xf>
    <xf numFmtId="4" fontId="55" fillId="0" borderId="29" xfId="0" applyNumberFormat="1" applyFont="1" applyFill="1" applyBorder="1" applyAlignment="1">
      <alignment horizontal="right" vertical="center"/>
    </xf>
    <xf numFmtId="4" fontId="65" fillId="0" borderId="29" xfId="0" applyNumberFormat="1" applyFont="1" applyFill="1" applyBorder="1" applyAlignment="1">
      <alignment horizontal="right" vertical="center"/>
    </xf>
    <xf numFmtId="4" fontId="37" fillId="0" borderId="29" xfId="0" applyNumberFormat="1" applyFont="1" applyFill="1" applyBorder="1" applyAlignment="1">
      <alignment horizontal="right" vertical="center"/>
    </xf>
    <xf numFmtId="4" fontId="27" fillId="0" borderId="30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4" fontId="65" fillId="0" borderId="5" xfId="0" applyNumberFormat="1" applyFont="1" applyFill="1" applyBorder="1" applyAlignment="1">
      <alignment horizontal="right" vertical="center"/>
    </xf>
    <xf numFmtId="4" fontId="36" fillId="0" borderId="5" xfId="0" applyNumberFormat="1" applyFont="1" applyFill="1" applyBorder="1" applyAlignment="1">
      <alignment horizontal="right" vertical="center"/>
    </xf>
    <xf numFmtId="49" fontId="68" fillId="0" borderId="0" xfId="0" applyNumberFormat="1" applyFont="1" applyFill="1" applyBorder="1" applyAlignment="1" applyProtection="1">
      <alignment vertical="center"/>
    </xf>
    <xf numFmtId="49" fontId="41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4" fontId="52" fillId="0" borderId="0" xfId="0" applyNumberFormat="1" applyFont="1" applyFill="1" applyBorder="1" applyAlignment="1" applyProtection="1">
      <alignment vertical="center"/>
    </xf>
    <xf numFmtId="4" fontId="64" fillId="0" borderId="0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vertical="center"/>
    </xf>
    <xf numFmtId="0" fontId="52" fillId="0" borderId="0" xfId="0" applyNumberFormat="1" applyFont="1" applyFill="1" applyBorder="1" applyAlignment="1" applyProtection="1">
      <alignment vertical="center"/>
    </xf>
    <xf numFmtId="0" fontId="64" fillId="0" borderId="0" xfId="0" applyNumberFormat="1" applyFont="1" applyFill="1" applyBorder="1" applyAlignment="1" applyProtection="1">
      <alignment vertical="center"/>
    </xf>
    <xf numFmtId="49" fontId="69" fillId="0" borderId="0" xfId="0" applyNumberFormat="1" applyFont="1" applyFill="1" applyBorder="1" applyAlignment="1" applyProtection="1">
      <alignment horizontal="center" vertical="center"/>
    </xf>
    <xf numFmtId="49" fontId="45" fillId="0" borderId="0" xfId="0" applyNumberFormat="1" applyFont="1" applyFill="1" applyBorder="1" applyAlignment="1" applyProtection="1">
      <alignment horizontal="center" vertical="center"/>
    </xf>
    <xf numFmtId="4" fontId="52" fillId="0" borderId="13" xfId="0" applyNumberFormat="1" applyFont="1" applyFill="1" applyBorder="1" applyAlignment="1" applyProtection="1">
      <alignment vertical="center"/>
    </xf>
    <xf numFmtId="4" fontId="64" fillId="0" borderId="13" xfId="0" applyNumberFormat="1" applyFont="1" applyFill="1" applyBorder="1" applyAlignment="1" applyProtection="1">
      <alignment vertical="center"/>
    </xf>
    <xf numFmtId="4" fontId="33" fillId="0" borderId="13" xfId="0" applyNumberFormat="1" applyFont="1" applyFill="1" applyBorder="1" applyAlignment="1" applyProtection="1">
      <alignment vertical="center"/>
    </xf>
    <xf numFmtId="49" fontId="66" fillId="0" borderId="0" xfId="0" applyNumberFormat="1" applyFont="1" applyFill="1" applyBorder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49" fontId="0" fillId="0" borderId="6" xfId="0" applyNumberFormat="1" applyFill="1" applyBorder="1" applyAlignment="1" applyProtection="1">
      <alignment vertical="center"/>
    </xf>
    <xf numFmtId="0" fontId="18" fillId="0" borderId="6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4" fontId="52" fillId="0" borderId="17" xfId="0" applyNumberFormat="1" applyFont="1" applyFill="1" applyBorder="1" applyAlignment="1" applyProtection="1">
      <alignment vertical="center"/>
    </xf>
    <xf numFmtId="4" fontId="33" fillId="0" borderId="17" xfId="0" applyNumberFormat="1" applyFont="1" applyFill="1" applyBorder="1" applyAlignment="1" applyProtection="1">
      <alignment vertical="center"/>
    </xf>
    <xf numFmtId="49" fontId="67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61" fillId="0" borderId="5" xfId="0" applyNumberFormat="1" applyFont="1" applyFill="1" applyBorder="1" applyAlignment="1" applyProtection="1">
      <alignment vertical="center"/>
    </xf>
    <xf numFmtId="49" fontId="66" fillId="0" borderId="6" xfId="0" applyNumberFormat="1" applyFont="1" applyFill="1" applyBorder="1" applyAlignment="1" applyProtection="1">
      <alignment vertical="center"/>
    </xf>
    <xf numFmtId="49" fontId="69" fillId="0" borderId="0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7" fillId="0" borderId="5" xfId="0" applyNumberFormat="1" applyFont="1" applyFill="1" applyBorder="1" applyAlignment="1" applyProtection="1">
      <alignment vertical="center"/>
    </xf>
    <xf numFmtId="49" fontId="66" fillId="0" borderId="5" xfId="0" applyNumberFormat="1" applyFont="1" applyFill="1" applyBorder="1" applyAlignment="1" applyProtection="1">
      <alignment vertical="center"/>
    </xf>
    <xf numFmtId="49" fontId="67" fillId="0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vertical="center"/>
    </xf>
    <xf numFmtId="49" fontId="66" fillId="0" borderId="29" xfId="0" applyNumberFormat="1" applyFont="1" applyFill="1" applyBorder="1" applyAlignment="1" applyProtection="1">
      <alignment vertical="center"/>
    </xf>
    <xf numFmtId="0" fontId="0" fillId="0" borderId="29" xfId="0" applyNumberFormat="1" applyFill="1" applyBorder="1" applyAlignment="1" applyProtection="1">
      <alignment vertical="center"/>
    </xf>
    <xf numFmtId="49" fontId="72" fillId="0" borderId="0" xfId="0" applyNumberFormat="1" applyFont="1" applyFill="1" applyBorder="1" applyAlignment="1" applyProtection="1">
      <alignment vertical="center"/>
    </xf>
    <xf numFmtId="0" fontId="20" fillId="0" borderId="5" xfId="0" applyNumberFormat="1" applyFont="1" applyFill="1" applyBorder="1" applyAlignment="1" applyProtection="1">
      <alignment vertical="center"/>
    </xf>
    <xf numFmtId="4" fontId="60" fillId="0" borderId="14" xfId="0" applyNumberFormat="1" applyFont="1" applyFill="1" applyBorder="1" applyAlignment="1" applyProtection="1">
      <alignment vertical="center"/>
    </xf>
    <xf numFmtId="4" fontId="39" fillId="0" borderId="1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4" fontId="52" fillId="0" borderId="14" xfId="0" applyNumberFormat="1" applyFont="1" applyFill="1" applyBorder="1" applyAlignment="1" applyProtection="1">
      <alignment vertical="center"/>
    </xf>
    <xf numFmtId="4" fontId="64" fillId="0" borderId="14" xfId="0" applyNumberFormat="1" applyFont="1" applyFill="1" applyBorder="1" applyAlignment="1" applyProtection="1">
      <alignment vertical="center"/>
    </xf>
    <xf numFmtId="4" fontId="33" fillId="0" borderId="14" xfId="0" applyNumberFormat="1" applyFont="1" applyFill="1" applyBorder="1" applyAlignment="1" applyProtection="1">
      <alignment vertical="center"/>
    </xf>
    <xf numFmtId="49" fontId="69" fillId="0" borderId="5" xfId="0" applyNumberFormat="1" applyFont="1" applyFill="1" applyBorder="1" applyAlignment="1" applyProtection="1">
      <alignment vertical="center"/>
    </xf>
    <xf numFmtId="49" fontId="66" fillId="0" borderId="31" xfId="0" applyNumberFormat="1" applyFont="1" applyBorder="1" applyAlignment="1">
      <alignment vertical="center"/>
    </xf>
    <xf numFmtId="49" fontId="69" fillId="0" borderId="5" xfId="0" applyNumberFormat="1" applyFont="1" applyFill="1" applyBorder="1" applyAlignment="1" applyProtection="1">
      <alignment horizontal="left" vertical="center"/>
    </xf>
    <xf numFmtId="49" fontId="69" fillId="0" borderId="29" xfId="0" applyNumberFormat="1" applyFont="1" applyFill="1" applyBorder="1" applyAlignment="1" applyProtection="1">
      <alignment vertical="center"/>
    </xf>
    <xf numFmtId="0" fontId="73" fillId="0" borderId="4" xfId="0" applyNumberFormat="1" applyFont="1" applyFill="1" applyBorder="1" applyAlignment="1" applyProtection="1">
      <alignment vertical="center"/>
    </xf>
    <xf numFmtId="4" fontId="58" fillId="0" borderId="15" xfId="0" applyNumberFormat="1" applyFont="1" applyFill="1" applyBorder="1" applyAlignment="1" applyProtection="1">
      <alignment vertical="center"/>
    </xf>
    <xf numFmtId="4" fontId="74" fillId="0" borderId="15" xfId="0" applyNumberFormat="1" applyFont="1" applyFill="1" applyBorder="1" applyAlignment="1" applyProtection="1">
      <alignment vertical="center"/>
    </xf>
    <xf numFmtId="4" fontId="50" fillId="0" borderId="15" xfId="0" applyNumberFormat="1" applyFont="1" applyFill="1" applyBorder="1" applyAlignment="1" applyProtection="1">
      <alignment vertical="center"/>
    </xf>
    <xf numFmtId="0" fontId="73" fillId="0" borderId="5" xfId="0" applyNumberFormat="1" applyFont="1" applyFill="1" applyBorder="1" applyAlignment="1" applyProtection="1">
      <alignment vertical="center"/>
    </xf>
    <xf numFmtId="4" fontId="58" fillId="0" borderId="16" xfId="0" applyNumberFormat="1" applyFont="1" applyFill="1" applyBorder="1" applyAlignment="1" applyProtection="1">
      <alignment vertical="center"/>
    </xf>
    <xf numFmtId="4" fontId="74" fillId="0" borderId="16" xfId="0" applyNumberFormat="1" applyFont="1" applyFill="1" applyBorder="1" applyAlignment="1" applyProtection="1">
      <alignment vertical="center"/>
    </xf>
    <xf numFmtId="4" fontId="50" fillId="0" borderId="16" xfId="0" applyNumberFormat="1" applyFont="1" applyFill="1" applyBorder="1" applyAlignment="1" applyProtection="1">
      <alignment vertical="center"/>
    </xf>
    <xf numFmtId="0" fontId="73" fillId="0" borderId="6" xfId="0" applyNumberFormat="1" applyFont="1" applyFill="1" applyBorder="1" applyAlignment="1" applyProtection="1">
      <alignment vertical="center"/>
    </xf>
    <xf numFmtId="4" fontId="58" fillId="0" borderId="17" xfId="0" applyNumberFormat="1" applyFont="1" applyFill="1" applyBorder="1" applyAlignment="1" applyProtection="1">
      <alignment vertical="center"/>
    </xf>
    <xf numFmtId="4" fontId="74" fillId="0" borderId="17" xfId="0" applyNumberFormat="1" applyFont="1" applyFill="1" applyBorder="1" applyAlignment="1" applyProtection="1">
      <alignment vertical="center"/>
    </xf>
    <xf numFmtId="4" fontId="50" fillId="0" borderId="17" xfId="0" applyNumberFormat="1" applyFont="1" applyFill="1" applyBorder="1" applyAlignment="1" applyProtection="1">
      <alignment vertical="center"/>
    </xf>
    <xf numFmtId="0" fontId="73" fillId="0" borderId="3" xfId="0" applyNumberFormat="1" applyFont="1" applyFill="1" applyBorder="1" applyAlignment="1" applyProtection="1">
      <alignment vertical="center"/>
    </xf>
    <xf numFmtId="4" fontId="58" fillId="0" borderId="18" xfId="0" applyNumberFormat="1" applyFont="1" applyFill="1" applyBorder="1" applyAlignment="1" applyProtection="1">
      <alignment vertical="center"/>
    </xf>
    <xf numFmtId="4" fontId="74" fillId="0" borderId="18" xfId="0" applyNumberFormat="1" applyFont="1" applyFill="1" applyBorder="1" applyAlignment="1" applyProtection="1">
      <alignment vertical="center"/>
    </xf>
    <xf numFmtId="4" fontId="50" fillId="0" borderId="18" xfId="0" applyNumberFormat="1" applyFont="1" applyFill="1" applyBorder="1" applyAlignment="1" applyProtection="1">
      <alignment vertical="center"/>
    </xf>
    <xf numFmtId="4" fontId="64" fillId="4" borderId="16" xfId="0" applyNumberFormat="1" applyFont="1" applyFill="1" applyBorder="1" applyAlignment="1" applyProtection="1"/>
    <xf numFmtId="4" fontId="65" fillId="4" borderId="16" xfId="0" applyNumberFormat="1" applyFont="1" applyFill="1" applyBorder="1" applyAlignment="1">
      <alignment horizontal="right" vertical="center"/>
    </xf>
    <xf numFmtId="49" fontId="69" fillId="0" borderId="0" xfId="0" applyNumberFormat="1" applyFont="1" applyFill="1" applyBorder="1" applyAlignment="1" applyProtection="1"/>
    <xf numFmtId="4" fontId="33" fillId="0" borderId="16" xfId="0" applyNumberFormat="1" applyFont="1" applyFill="1" applyBorder="1" applyAlignment="1" applyProtection="1"/>
    <xf numFmtId="0" fontId="75" fillId="4" borderId="0" xfId="0" applyNumberFormat="1" applyFont="1" applyFill="1" applyBorder="1" applyAlignment="1" applyProtection="1"/>
    <xf numFmtId="4" fontId="76" fillId="4" borderId="16" xfId="0" applyNumberFormat="1" applyFont="1" applyFill="1" applyBorder="1" applyAlignment="1">
      <alignment horizontal="right" vertical="center"/>
    </xf>
    <xf numFmtId="4" fontId="76" fillId="4" borderId="28" xfId="0" applyNumberFormat="1" applyFont="1" applyFill="1" applyBorder="1" applyAlignment="1">
      <alignment horizontal="right" vertical="center"/>
    </xf>
    <xf numFmtId="0" fontId="48" fillId="4" borderId="0" xfId="0" applyNumberFormat="1" applyFont="1" applyFill="1" applyBorder="1" applyAlignment="1" applyProtection="1"/>
    <xf numFmtId="0" fontId="61" fillId="0" borderId="5" xfId="0" applyNumberFormat="1" applyFont="1" applyFill="1" applyBorder="1" applyAlignment="1" applyProtection="1"/>
    <xf numFmtId="4" fontId="75" fillId="0" borderId="0" xfId="0" applyNumberFormat="1" applyFont="1" applyFill="1" applyBorder="1" applyAlignment="1" applyProtection="1"/>
    <xf numFmtId="4" fontId="76" fillId="0" borderId="16" xfId="0" applyNumberFormat="1" applyFont="1" applyFill="1" applyBorder="1" applyAlignment="1">
      <alignment horizontal="right" vertical="center"/>
    </xf>
    <xf numFmtId="4" fontId="76" fillId="0" borderId="28" xfId="0" applyNumberFormat="1" applyFont="1" applyFill="1" applyBorder="1" applyAlignment="1">
      <alignment horizontal="right" vertical="center"/>
    </xf>
    <xf numFmtId="0" fontId="48" fillId="0" borderId="0" xfId="0" applyNumberFormat="1" applyFont="1" applyFill="1" applyBorder="1" applyAlignment="1" applyProtection="1"/>
    <xf numFmtId="4" fontId="55" fillId="0" borderId="32" xfId="0" applyNumberFormat="1" applyFont="1" applyFill="1" applyBorder="1" applyAlignment="1">
      <alignment horizontal="right" vertical="center"/>
    </xf>
    <xf numFmtId="4" fontId="65" fillId="0" borderId="0" xfId="0" applyNumberFormat="1" applyFont="1" applyFill="1" applyBorder="1" applyAlignment="1">
      <alignment horizontal="right" vertical="center"/>
    </xf>
    <xf numFmtId="4" fontId="36" fillId="0" borderId="0" xfId="0" applyNumberFormat="1" applyFont="1" applyFill="1" applyBorder="1" applyAlignment="1">
      <alignment horizontal="right" vertical="center"/>
    </xf>
    <xf numFmtId="0" fontId="45" fillId="0" borderId="5" xfId="0" applyNumberFormat="1" applyFont="1" applyFill="1" applyBorder="1" applyAlignment="1" applyProtection="1">
      <alignment vertical="center"/>
    </xf>
    <xf numFmtId="4" fontId="65" fillId="0" borderId="28" xfId="0" applyNumberFormat="1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7" xfId="0" applyNumberFormat="1" applyFont="1" applyFill="1" applyBorder="1" applyAlignment="1" applyProtection="1">
      <alignment vertical="center"/>
    </xf>
    <xf numFmtId="4" fontId="29" fillId="0" borderId="16" xfId="0" applyNumberFormat="1" applyFont="1" applyFill="1" applyBorder="1" applyAlignment="1" applyProtection="1">
      <alignment horizontal="right" vertical="center"/>
    </xf>
    <xf numFmtId="4" fontId="78" fillId="0" borderId="20" xfId="0" applyNumberFormat="1" applyFont="1" applyFill="1" applyBorder="1" applyAlignment="1">
      <alignment horizontal="right" vertical="center"/>
    </xf>
    <xf numFmtId="4" fontId="28" fillId="0" borderId="15" xfId="0" applyNumberFormat="1" applyFont="1" applyFill="1" applyBorder="1" applyAlignment="1">
      <alignment horizontal="right" vertical="center"/>
    </xf>
    <xf numFmtId="4" fontId="27" fillId="0" borderId="29" xfId="0" applyNumberFormat="1" applyFont="1" applyFill="1" applyBorder="1" applyAlignment="1">
      <alignment horizontal="right" vertical="center"/>
    </xf>
    <xf numFmtId="4" fontId="24" fillId="0" borderId="14" xfId="0" applyNumberFormat="1" applyFont="1" applyFill="1" applyBorder="1" applyAlignment="1" applyProtection="1">
      <alignment vertical="center"/>
    </xf>
    <xf numFmtId="4" fontId="27" fillId="0" borderId="32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 applyProtection="1">
      <alignment vertical="center"/>
    </xf>
    <xf numFmtId="4" fontId="26" fillId="2" borderId="25" xfId="0" applyNumberFormat="1" applyFont="1" applyFill="1" applyBorder="1" applyAlignment="1">
      <alignment horizontal="right" vertical="center"/>
    </xf>
    <xf numFmtId="4" fontId="78" fillId="0" borderId="15" xfId="0" applyNumberFormat="1" applyFont="1" applyFill="1" applyBorder="1" applyAlignment="1" applyProtection="1">
      <alignment vertical="center"/>
    </xf>
    <xf numFmtId="4" fontId="78" fillId="0" borderId="16" xfId="0" applyNumberFormat="1" applyFont="1" applyFill="1" applyBorder="1" applyAlignment="1" applyProtection="1">
      <alignment vertical="center"/>
    </xf>
    <xf numFmtId="4" fontId="78" fillId="0" borderId="17" xfId="0" applyNumberFormat="1" applyFont="1" applyFill="1" applyBorder="1" applyAlignment="1" applyProtection="1">
      <alignment vertical="center"/>
    </xf>
    <xf numFmtId="4" fontId="78" fillId="0" borderId="18" xfId="0" applyNumberFormat="1" applyFont="1" applyFill="1" applyBorder="1" applyAlignment="1" applyProtection="1">
      <alignment vertical="center"/>
    </xf>
    <xf numFmtId="0" fontId="77" fillId="0" borderId="5" xfId="0" applyNumberFormat="1" applyFont="1" applyFill="1" applyBorder="1" applyAlignment="1" applyProtection="1">
      <alignment vertical="center"/>
    </xf>
    <xf numFmtId="4" fontId="79" fillId="0" borderId="16" xfId="0" applyNumberFormat="1" applyFont="1" applyFill="1" applyBorder="1" applyAlignment="1">
      <alignment horizontal="right" vertical="center"/>
    </xf>
    <xf numFmtId="4" fontId="79" fillId="0" borderId="5" xfId="0" applyNumberFormat="1" applyFont="1" applyFill="1" applyBorder="1" applyAlignment="1">
      <alignment horizontal="right" vertical="center"/>
    </xf>
    <xf numFmtId="4" fontId="80" fillId="0" borderId="5" xfId="0" applyNumberFormat="1" applyFont="1" applyFill="1" applyBorder="1" applyAlignment="1">
      <alignment horizontal="right" vertical="center"/>
    </xf>
    <xf numFmtId="4" fontId="79" fillId="0" borderId="30" xfId="0" applyNumberFormat="1" applyFont="1" applyFill="1" applyBorder="1" applyAlignment="1">
      <alignment horizontal="right" vertical="center"/>
    </xf>
    <xf numFmtId="0" fontId="81" fillId="0" borderId="0" xfId="0" applyNumberFormat="1" applyFont="1" applyFill="1" applyBorder="1" applyAlignment="1" applyProtection="1"/>
    <xf numFmtId="0" fontId="82" fillId="0" borderId="0" xfId="0" applyFont="1" applyAlignment="1">
      <alignment horizontal="right" vertical="center"/>
    </xf>
    <xf numFmtId="49" fontId="69" fillId="0" borderId="5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77" fillId="0" borderId="0" xfId="0" applyNumberFormat="1" applyFont="1" applyFill="1" applyBorder="1" applyAlignment="1" applyProtection="1"/>
    <xf numFmtId="49" fontId="45" fillId="0" borderId="6" xfId="0" applyNumberFormat="1" applyFont="1" applyFill="1" applyBorder="1" applyAlignment="1" applyProtection="1">
      <alignment vertical="center"/>
    </xf>
    <xf numFmtId="0" fontId="83" fillId="0" borderId="6" xfId="0" applyNumberFormat="1" applyFont="1" applyFill="1" applyBorder="1" applyAlignment="1" applyProtection="1">
      <alignment vertical="center"/>
    </xf>
    <xf numFmtId="0" fontId="45" fillId="0" borderId="6" xfId="0" applyNumberFormat="1" applyFont="1" applyFill="1" applyBorder="1" applyAlignment="1" applyProtection="1">
      <alignment vertical="center"/>
    </xf>
    <xf numFmtId="49" fontId="84" fillId="0" borderId="0" xfId="0" applyNumberFormat="1" applyFont="1" applyFill="1" applyBorder="1" applyAlignment="1" applyProtection="1">
      <alignment vertical="center"/>
    </xf>
    <xf numFmtId="49" fontId="48" fillId="0" borderId="0" xfId="0" applyNumberFormat="1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 applyProtection="1">
      <alignment vertical="center"/>
    </xf>
    <xf numFmtId="0" fontId="45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vertical="center"/>
    </xf>
    <xf numFmtId="0" fontId="77" fillId="0" borderId="5" xfId="0" applyNumberFormat="1" applyFont="1" applyFill="1" applyBorder="1" applyAlignment="1" applyProtection="1">
      <alignment horizontal="left" vertical="center"/>
    </xf>
    <xf numFmtId="0" fontId="86" fillId="0" borderId="5" xfId="0" applyNumberFormat="1" applyFont="1" applyFill="1" applyBorder="1" applyAlignment="1" applyProtection="1">
      <alignment horizontal="left" vertical="center"/>
    </xf>
    <xf numFmtId="4" fontId="79" fillId="4" borderId="16" xfId="0" applyNumberFormat="1" applyFont="1" applyFill="1" applyBorder="1" applyAlignment="1">
      <alignment horizontal="right" vertical="center"/>
    </xf>
    <xf numFmtId="0" fontId="77" fillId="0" borderId="0" xfId="0" applyNumberFormat="1" applyFont="1" applyFill="1" applyBorder="1" applyAlignment="1" applyProtection="1">
      <alignment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81" fillId="0" borderId="5" xfId="0" applyNumberFormat="1" applyFont="1" applyFill="1" applyBorder="1" applyAlignment="1" applyProtection="1">
      <alignment vertical="center"/>
    </xf>
    <xf numFmtId="4" fontId="63" fillId="0" borderId="26" xfId="0" applyNumberFormat="1" applyFont="1" applyFill="1" applyBorder="1" applyAlignment="1">
      <alignment horizontal="center" vertical="center"/>
    </xf>
    <xf numFmtId="4" fontId="63" fillId="0" borderId="27" xfId="0" applyNumberFormat="1" applyFont="1" applyFill="1" applyBorder="1" applyAlignment="1">
      <alignment horizontal="center" vertical="center"/>
    </xf>
    <xf numFmtId="49" fontId="49" fillId="4" borderId="0" xfId="0" applyNumberFormat="1" applyFont="1" applyFill="1" applyBorder="1" applyAlignment="1" applyProtection="1">
      <alignment horizontal="center" vertical="center"/>
    </xf>
    <xf numFmtId="49" fontId="49" fillId="4" borderId="19" xfId="0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center" vertical="center"/>
    </xf>
    <xf numFmtId="49" fontId="49" fillId="3" borderId="20" xfId="0" applyNumberFormat="1" applyFont="1" applyFill="1" applyBorder="1" applyAlignment="1" applyProtection="1">
      <alignment horizontal="center" vertical="center"/>
    </xf>
    <xf numFmtId="49" fontId="51" fillId="2" borderId="25" xfId="0" applyNumberFormat="1" applyFont="1" applyFill="1" applyBorder="1" applyAlignment="1">
      <alignment horizontal="center" vertical="center"/>
    </xf>
    <xf numFmtId="4" fontId="65" fillId="0" borderId="28" xfId="0" applyNumberFormat="1" applyFont="1" applyFill="1" applyBorder="1" applyAlignment="1">
      <alignment horizontal="center" vertical="center"/>
    </xf>
    <xf numFmtId="4" fontId="65" fillId="0" borderId="1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5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213632</xdr:colOff>
      <xdr:row>1</xdr:row>
      <xdr:rowOff>1066800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4" t="12543" r="41086" b="47951"/>
        <a:stretch>
          <a:fillRect/>
        </a:stretch>
      </xdr:blipFill>
      <xdr:spPr bwMode="auto">
        <a:xfrm>
          <a:off x="47625" y="57150"/>
          <a:ext cx="1352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03"/>
  <sheetViews>
    <sheetView showGridLines="0" tabSelected="1" showRuler="0" view="pageLayout" topLeftCell="A538" zoomScale="70" zoomScaleNormal="100" zoomScalePageLayoutView="70" workbookViewId="0">
      <selection activeCell="L566" sqref="L566"/>
    </sheetView>
  </sheetViews>
  <sheetFormatPr baseColWidth="10" defaultRowHeight="12.75" x14ac:dyDescent="0.2"/>
  <cols>
    <col min="1" max="1" width="3.5703125" style="115" customWidth="1"/>
    <col min="2" max="2" width="4.28515625" style="100" customWidth="1"/>
    <col min="3" max="3" width="9.140625" style="100" customWidth="1"/>
    <col min="4" max="4" width="11.42578125" style="101"/>
    <col min="5" max="5" width="37" style="106" customWidth="1"/>
    <col min="6" max="6" width="17.85546875" style="187" customWidth="1"/>
    <col min="7" max="7" width="17.85546875" style="102" customWidth="1"/>
    <col min="8" max="8" width="9.7109375" style="103" hidden="1" customWidth="1"/>
    <col min="9" max="9" width="15.85546875" style="104" hidden="1" customWidth="1"/>
    <col min="10" max="10" width="4.140625" style="21" hidden="1" customWidth="1"/>
    <col min="11" max="11" width="2" customWidth="1"/>
  </cols>
  <sheetData>
    <row r="2" spans="1:12" ht="91.5" customHeight="1" x14ac:dyDescent="0.2">
      <c r="A2" s="98"/>
      <c r="B2" s="99"/>
      <c r="E2" s="2"/>
    </row>
    <row r="3" spans="1:12" x14ac:dyDescent="0.2">
      <c r="A3" s="77" t="s">
        <v>0</v>
      </c>
      <c r="B3" s="15"/>
      <c r="C3" s="105"/>
      <c r="D3" s="106"/>
      <c r="E3" s="107"/>
      <c r="F3" s="188"/>
      <c r="G3" s="108"/>
      <c r="H3" s="109"/>
      <c r="I3" s="106"/>
      <c r="J3"/>
    </row>
    <row r="4" spans="1:12" ht="16.5" customHeight="1" thickBot="1" x14ac:dyDescent="0.25">
      <c r="A4" s="110"/>
      <c r="B4" s="111"/>
      <c r="C4" s="105"/>
      <c r="D4" s="106"/>
      <c r="E4" s="107"/>
      <c r="F4" s="188"/>
      <c r="G4" s="108"/>
      <c r="H4" s="109"/>
      <c r="I4" s="106"/>
      <c r="J4"/>
    </row>
    <row r="5" spans="1:12" s="14" customFormat="1" ht="21" thickTop="1" thickBot="1" x14ac:dyDescent="0.4">
      <c r="A5" s="237" t="s">
        <v>758</v>
      </c>
      <c r="B5" s="238"/>
      <c r="C5" s="238"/>
      <c r="D5" s="238"/>
      <c r="E5" s="238"/>
      <c r="F5" s="238"/>
      <c r="G5" s="238"/>
      <c r="H5" s="238"/>
      <c r="I5" s="238"/>
      <c r="J5" s="59"/>
      <c r="K5" s="58"/>
    </row>
    <row r="6" spans="1:12" ht="14.25" thickTop="1" thickBot="1" x14ac:dyDescent="0.25">
      <c r="A6" s="110"/>
      <c r="B6" s="111"/>
      <c r="C6" s="105"/>
      <c r="D6" s="106"/>
      <c r="E6" s="107"/>
      <c r="F6" s="188"/>
      <c r="G6" s="108"/>
      <c r="H6" s="109"/>
      <c r="I6" s="106"/>
      <c r="J6"/>
    </row>
    <row r="7" spans="1:12" s="3" customFormat="1" ht="12.75" customHeight="1" thickBot="1" x14ac:dyDescent="0.25">
      <c r="A7" s="76" t="s">
        <v>582</v>
      </c>
      <c r="B7" s="16"/>
      <c r="C7" s="16"/>
      <c r="D7" s="233" t="s">
        <v>1</v>
      </c>
      <c r="E7" s="234"/>
      <c r="F7" s="23" t="s">
        <v>2</v>
      </c>
      <c r="G7" s="64" t="s">
        <v>2</v>
      </c>
      <c r="H7" s="229" t="s">
        <v>684</v>
      </c>
      <c r="I7" s="22" t="s">
        <v>2</v>
      </c>
      <c r="J7" s="23" t="s">
        <v>2</v>
      </c>
    </row>
    <row r="8" spans="1:12" ht="16.5" thickBot="1" x14ac:dyDescent="0.25">
      <c r="A8" s="78" t="s">
        <v>685</v>
      </c>
      <c r="B8" s="17" t="s">
        <v>3</v>
      </c>
      <c r="C8" s="17" t="s">
        <v>4</v>
      </c>
      <c r="D8" s="235"/>
      <c r="E8" s="236"/>
      <c r="F8" s="25">
        <v>2021</v>
      </c>
      <c r="G8" s="65">
        <v>2020</v>
      </c>
      <c r="H8" s="230"/>
      <c r="I8" s="24">
        <v>2019</v>
      </c>
      <c r="J8" s="25">
        <v>2018</v>
      </c>
    </row>
    <row r="9" spans="1:12" ht="8.25" customHeight="1" x14ac:dyDescent="0.2">
      <c r="A9" s="98"/>
      <c r="B9" s="99"/>
      <c r="F9" s="189"/>
      <c r="G9" s="112"/>
      <c r="H9" s="113"/>
      <c r="I9" s="114"/>
      <c r="J9" s="26"/>
    </row>
    <row r="10" spans="1:12" x14ac:dyDescent="0.2">
      <c r="A10" s="134" t="s">
        <v>686</v>
      </c>
      <c r="B10" s="37" t="s">
        <v>5</v>
      </c>
      <c r="C10" s="37" t="s">
        <v>6</v>
      </c>
      <c r="D10" s="38" t="s">
        <v>7</v>
      </c>
      <c r="E10" s="116"/>
      <c r="F10" s="40">
        <v>9000</v>
      </c>
      <c r="G10" s="66">
        <v>9000</v>
      </c>
      <c r="H10" s="75">
        <f>G10-I10</f>
        <v>0</v>
      </c>
      <c r="I10" s="39">
        <v>9000</v>
      </c>
      <c r="J10" s="40">
        <v>10000</v>
      </c>
    </row>
    <row r="11" spans="1:12" x14ac:dyDescent="0.2">
      <c r="A11" s="134" t="s">
        <v>686</v>
      </c>
      <c r="B11" s="37" t="s">
        <v>5</v>
      </c>
      <c r="C11" s="37" t="s">
        <v>8</v>
      </c>
      <c r="D11" s="38" t="s">
        <v>9</v>
      </c>
      <c r="E11" s="116"/>
      <c r="F11" s="40">
        <v>1000</v>
      </c>
      <c r="G11" s="66">
        <v>1000</v>
      </c>
      <c r="H11" s="75">
        <f t="shared" ref="H11:H77" si="0">G11-I11</f>
        <v>0</v>
      </c>
      <c r="I11" s="39">
        <v>1000</v>
      </c>
      <c r="J11" s="40">
        <v>1000</v>
      </c>
    </row>
    <row r="12" spans="1:12" x14ac:dyDescent="0.2">
      <c r="A12" s="134" t="s">
        <v>686</v>
      </c>
      <c r="B12" s="37" t="s">
        <v>5</v>
      </c>
      <c r="C12" s="37" t="s">
        <v>10</v>
      </c>
      <c r="D12" s="38" t="s">
        <v>11</v>
      </c>
      <c r="E12" s="116"/>
      <c r="F12" s="40">
        <v>24000</v>
      </c>
      <c r="G12" s="66">
        <v>6000</v>
      </c>
      <c r="H12" s="75">
        <f t="shared" si="0"/>
        <v>0</v>
      </c>
      <c r="I12" s="39">
        <v>6000</v>
      </c>
      <c r="J12" s="40">
        <v>4000</v>
      </c>
    </row>
    <row r="13" spans="1:12" x14ac:dyDescent="0.2">
      <c r="A13" s="134" t="s">
        <v>686</v>
      </c>
      <c r="B13" s="37" t="s">
        <v>5</v>
      </c>
      <c r="C13" s="37" t="s">
        <v>12</v>
      </c>
      <c r="D13" s="38" t="s">
        <v>13</v>
      </c>
      <c r="E13" s="116"/>
      <c r="F13" s="40">
        <v>7000</v>
      </c>
      <c r="G13" s="66">
        <v>13000</v>
      </c>
      <c r="H13" s="75">
        <f t="shared" si="0"/>
        <v>1000</v>
      </c>
      <c r="I13" s="39">
        <v>12000</v>
      </c>
      <c r="J13" s="40">
        <v>7000</v>
      </c>
    </row>
    <row r="14" spans="1:12" x14ac:dyDescent="0.2">
      <c r="A14" s="134" t="s">
        <v>686</v>
      </c>
      <c r="B14" s="37" t="s">
        <v>5</v>
      </c>
      <c r="C14" s="37" t="s">
        <v>14</v>
      </c>
      <c r="D14" s="38" t="s">
        <v>15</v>
      </c>
      <c r="E14" s="116"/>
      <c r="F14" s="40">
        <v>8000</v>
      </c>
      <c r="G14" s="66">
        <v>8000</v>
      </c>
      <c r="H14" s="75">
        <f t="shared" si="0"/>
        <v>0</v>
      </c>
      <c r="I14" s="39">
        <v>8000</v>
      </c>
      <c r="J14" s="40">
        <v>7000</v>
      </c>
      <c r="K14" s="18"/>
      <c r="L14" s="18"/>
    </row>
    <row r="15" spans="1:12" ht="4.5" customHeight="1" thickBot="1" x14ac:dyDescent="0.25">
      <c r="A15" s="126"/>
      <c r="B15" s="117"/>
      <c r="C15" s="117"/>
      <c r="D15" s="118"/>
      <c r="E15" s="119"/>
      <c r="F15" s="190"/>
      <c r="G15" s="120"/>
      <c r="H15" s="75"/>
      <c r="I15" s="121"/>
      <c r="J15" s="41"/>
    </row>
    <row r="16" spans="1:12" s="3" customFormat="1" x14ac:dyDescent="0.2">
      <c r="A16" s="122"/>
      <c r="B16" s="123"/>
      <c r="C16" s="123"/>
      <c r="D16" s="124"/>
      <c r="E16" s="4" t="s">
        <v>16</v>
      </c>
      <c r="F16" s="29">
        <f>SUM(F10:F14)</f>
        <v>49000</v>
      </c>
      <c r="G16" s="67">
        <f>SUM(G10:G14)</f>
        <v>37000</v>
      </c>
      <c r="H16" s="241">
        <f t="shared" si="0"/>
        <v>1000</v>
      </c>
      <c r="I16" s="28">
        <f>SUM(I10:I14)</f>
        <v>36000</v>
      </c>
      <c r="J16" s="29">
        <f>SUM(J10:J14)</f>
        <v>29000</v>
      </c>
    </row>
    <row r="17" spans="1:12" s="3" customFormat="1" x14ac:dyDescent="0.2">
      <c r="A17" s="122"/>
      <c r="B17" s="123"/>
      <c r="C17" s="123"/>
      <c r="D17" s="124"/>
      <c r="E17" s="4"/>
      <c r="F17" s="29"/>
      <c r="G17" s="67"/>
      <c r="H17" s="242"/>
      <c r="I17" s="28"/>
      <c r="J17" s="29"/>
    </row>
    <row r="18" spans="1:12" x14ac:dyDescent="0.2">
      <c r="A18" s="134" t="s">
        <v>686</v>
      </c>
      <c r="B18" s="37" t="s">
        <v>17</v>
      </c>
      <c r="C18" s="37" t="s">
        <v>18</v>
      </c>
      <c r="D18" s="38" t="s">
        <v>19</v>
      </c>
      <c r="E18" s="116"/>
      <c r="F18" s="40">
        <v>30000</v>
      </c>
      <c r="G18" s="66">
        <v>17000</v>
      </c>
      <c r="H18" s="75">
        <f t="shared" si="0"/>
        <v>1000</v>
      </c>
      <c r="I18" s="39">
        <v>16000</v>
      </c>
      <c r="J18" s="40">
        <v>5000</v>
      </c>
    </row>
    <row r="19" spans="1:12" x14ac:dyDescent="0.2">
      <c r="A19" s="134" t="s">
        <v>686</v>
      </c>
      <c r="B19" s="37" t="s">
        <v>17</v>
      </c>
      <c r="C19" s="37" t="s">
        <v>20</v>
      </c>
      <c r="D19" s="38" t="s">
        <v>21</v>
      </c>
      <c r="E19" s="116"/>
      <c r="F19" s="40">
        <v>298000</v>
      </c>
      <c r="G19" s="66">
        <v>300000</v>
      </c>
      <c r="H19" s="75">
        <f t="shared" si="0"/>
        <v>7000</v>
      </c>
      <c r="I19" s="39">
        <v>293000</v>
      </c>
      <c r="J19" s="40">
        <v>12000</v>
      </c>
    </row>
    <row r="20" spans="1:12" x14ac:dyDescent="0.2">
      <c r="A20" s="134" t="s">
        <v>686</v>
      </c>
      <c r="B20" s="37" t="s">
        <v>17</v>
      </c>
      <c r="C20" s="37" t="s">
        <v>6</v>
      </c>
      <c r="D20" s="38" t="s">
        <v>22</v>
      </c>
      <c r="E20" s="116"/>
      <c r="F20" s="40">
        <v>99000</v>
      </c>
      <c r="G20" s="66">
        <v>48000</v>
      </c>
      <c r="H20" s="75">
        <f t="shared" si="0"/>
        <v>5000</v>
      </c>
      <c r="I20" s="39">
        <v>43000</v>
      </c>
      <c r="J20" s="40">
        <v>190000</v>
      </c>
    </row>
    <row r="21" spans="1:12" x14ac:dyDescent="0.2">
      <c r="A21" s="134" t="s">
        <v>686</v>
      </c>
      <c r="B21" s="37" t="s">
        <v>17</v>
      </c>
      <c r="C21" s="37" t="s">
        <v>8</v>
      </c>
      <c r="D21" s="38" t="s">
        <v>23</v>
      </c>
      <c r="E21" s="116"/>
      <c r="F21" s="40">
        <v>50000</v>
      </c>
      <c r="G21" s="66">
        <v>34000</v>
      </c>
      <c r="H21" s="75">
        <f t="shared" si="0"/>
        <v>2000</v>
      </c>
      <c r="I21" s="39">
        <v>32000</v>
      </c>
      <c r="J21" s="40">
        <v>30000</v>
      </c>
    </row>
    <row r="22" spans="1:12" x14ac:dyDescent="0.2">
      <c r="A22" s="134" t="s">
        <v>686</v>
      </c>
      <c r="B22" s="37" t="s">
        <v>17</v>
      </c>
      <c r="C22" s="37" t="s">
        <v>24</v>
      </c>
      <c r="D22" s="38" t="s">
        <v>25</v>
      </c>
      <c r="E22" s="116"/>
      <c r="F22" s="40">
        <v>51000</v>
      </c>
      <c r="G22" s="66">
        <v>58000</v>
      </c>
      <c r="H22" s="75">
        <f t="shared" si="0"/>
        <v>6000</v>
      </c>
      <c r="I22" s="39">
        <v>52000</v>
      </c>
      <c r="J22" s="40">
        <v>180000</v>
      </c>
    </row>
    <row r="23" spans="1:12" x14ac:dyDescent="0.2">
      <c r="A23" s="134" t="s">
        <v>686</v>
      </c>
      <c r="B23" s="37" t="s">
        <v>17</v>
      </c>
      <c r="C23" s="37" t="s">
        <v>26</v>
      </c>
      <c r="D23" s="38" t="s">
        <v>27</v>
      </c>
      <c r="E23" s="116"/>
      <c r="F23" s="40">
        <v>6000</v>
      </c>
      <c r="G23" s="66">
        <v>24000</v>
      </c>
      <c r="H23" s="75">
        <f t="shared" si="0"/>
        <v>1000</v>
      </c>
      <c r="I23" s="39">
        <v>23000</v>
      </c>
      <c r="J23" s="40">
        <v>20000</v>
      </c>
    </row>
    <row r="24" spans="1:12" x14ac:dyDescent="0.2">
      <c r="A24" s="134" t="s">
        <v>686</v>
      </c>
      <c r="B24" s="37" t="s">
        <v>17</v>
      </c>
      <c r="C24" s="37" t="s">
        <v>10</v>
      </c>
      <c r="D24" s="38" t="s">
        <v>28</v>
      </c>
      <c r="E24" s="116"/>
      <c r="F24" s="40">
        <v>346000</v>
      </c>
      <c r="G24" s="66">
        <v>139000</v>
      </c>
      <c r="H24" s="75">
        <f t="shared" si="0"/>
        <v>8000</v>
      </c>
      <c r="I24" s="39">
        <v>131000</v>
      </c>
      <c r="J24" s="40">
        <v>125000</v>
      </c>
    </row>
    <row r="25" spans="1:12" x14ac:dyDescent="0.2">
      <c r="A25" s="134" t="s">
        <v>686</v>
      </c>
      <c r="B25" s="37" t="s">
        <v>17</v>
      </c>
      <c r="C25" s="37" t="s">
        <v>12</v>
      </c>
      <c r="D25" s="38" t="s">
        <v>29</v>
      </c>
      <c r="E25" s="116"/>
      <c r="F25" s="40">
        <v>823000</v>
      </c>
      <c r="G25" s="66">
        <v>510000</v>
      </c>
      <c r="H25" s="75">
        <f t="shared" si="0"/>
        <v>17000</v>
      </c>
      <c r="I25" s="39">
        <v>493000</v>
      </c>
      <c r="J25" s="40">
        <v>420000</v>
      </c>
    </row>
    <row r="26" spans="1:12" x14ac:dyDescent="0.2">
      <c r="A26" s="134" t="s">
        <v>686</v>
      </c>
      <c r="B26" s="37" t="s">
        <v>17</v>
      </c>
      <c r="C26" s="37" t="s">
        <v>30</v>
      </c>
      <c r="D26" s="38" t="s">
        <v>31</v>
      </c>
      <c r="E26" s="116"/>
      <c r="F26" s="40">
        <v>27000</v>
      </c>
      <c r="G26" s="66">
        <v>116000</v>
      </c>
      <c r="H26" s="75">
        <f t="shared" si="0"/>
        <v>6000</v>
      </c>
      <c r="I26" s="39">
        <v>110000</v>
      </c>
      <c r="J26" s="40">
        <v>95000</v>
      </c>
    </row>
    <row r="27" spans="1:12" x14ac:dyDescent="0.2">
      <c r="A27" s="134" t="s">
        <v>686</v>
      </c>
      <c r="B27" s="37" t="s">
        <v>17</v>
      </c>
      <c r="C27" s="37" t="s">
        <v>32</v>
      </c>
      <c r="D27" s="38" t="s">
        <v>33</v>
      </c>
      <c r="E27" s="116"/>
      <c r="F27" s="40">
        <v>97000</v>
      </c>
      <c r="G27" s="66">
        <v>464000</v>
      </c>
      <c r="H27" s="75">
        <f t="shared" si="0"/>
        <v>15000</v>
      </c>
      <c r="I27" s="39">
        <v>449000</v>
      </c>
      <c r="J27" s="40">
        <v>380000</v>
      </c>
    </row>
    <row r="28" spans="1:12" x14ac:dyDescent="0.2">
      <c r="A28" s="134" t="s">
        <v>686</v>
      </c>
      <c r="B28" s="37" t="s">
        <v>17</v>
      </c>
      <c r="C28" s="37" t="s">
        <v>34</v>
      </c>
      <c r="D28" s="38" t="s">
        <v>35</v>
      </c>
      <c r="E28" s="116"/>
      <c r="F28" s="40">
        <v>50000</v>
      </c>
      <c r="G28" s="66">
        <v>50000</v>
      </c>
      <c r="H28" s="75">
        <f t="shared" si="0"/>
        <v>0</v>
      </c>
      <c r="I28" s="39">
        <v>50000</v>
      </c>
      <c r="J28" s="40">
        <v>50000</v>
      </c>
    </row>
    <row r="29" spans="1:12" x14ac:dyDescent="0.2">
      <c r="A29" s="134" t="s">
        <v>686</v>
      </c>
      <c r="B29" s="37" t="s">
        <v>17</v>
      </c>
      <c r="C29" s="37" t="s">
        <v>36</v>
      </c>
      <c r="D29" s="38" t="s">
        <v>37</v>
      </c>
      <c r="E29" s="116"/>
      <c r="F29" s="40">
        <v>70000</v>
      </c>
      <c r="G29" s="66">
        <v>70000</v>
      </c>
      <c r="H29" s="75">
        <f t="shared" si="0"/>
        <v>0</v>
      </c>
      <c r="I29" s="39">
        <v>70000</v>
      </c>
      <c r="J29" s="40">
        <v>70000</v>
      </c>
    </row>
    <row r="30" spans="1:12" x14ac:dyDescent="0.2">
      <c r="A30" s="134" t="s">
        <v>686</v>
      </c>
      <c r="B30" s="37" t="s">
        <v>17</v>
      </c>
      <c r="C30" s="37" t="s">
        <v>14</v>
      </c>
      <c r="D30" s="38" t="s">
        <v>38</v>
      </c>
      <c r="E30" s="116"/>
      <c r="F30" s="40">
        <v>326000</v>
      </c>
      <c r="G30" s="66">
        <v>245000</v>
      </c>
      <c r="H30" s="75">
        <f t="shared" si="0"/>
        <v>5000</v>
      </c>
      <c r="I30" s="39">
        <v>240000</v>
      </c>
      <c r="J30" s="40">
        <v>230000</v>
      </c>
    </row>
    <row r="31" spans="1:12" x14ac:dyDescent="0.2">
      <c r="A31" s="134" t="s">
        <v>686</v>
      </c>
      <c r="B31" s="37" t="s">
        <v>17</v>
      </c>
      <c r="C31" s="37" t="s">
        <v>39</v>
      </c>
      <c r="D31" s="38" t="s">
        <v>40</v>
      </c>
      <c r="E31" s="116"/>
      <c r="F31" s="40">
        <v>213000</v>
      </c>
      <c r="G31" s="66">
        <v>213000</v>
      </c>
      <c r="H31" s="75">
        <f t="shared" si="0"/>
        <v>3000</v>
      </c>
      <c r="I31" s="39">
        <v>210000</v>
      </c>
      <c r="J31" s="40">
        <v>200000</v>
      </c>
    </row>
    <row r="32" spans="1:12" x14ac:dyDescent="0.2">
      <c r="A32" s="134" t="s">
        <v>686</v>
      </c>
      <c r="B32" s="37" t="s">
        <v>17</v>
      </c>
      <c r="C32" s="37" t="s">
        <v>41</v>
      </c>
      <c r="D32" s="38" t="s">
        <v>42</v>
      </c>
      <c r="E32" s="116"/>
      <c r="F32" s="40">
        <v>12000</v>
      </c>
      <c r="G32" s="66">
        <v>12000</v>
      </c>
      <c r="H32" s="75">
        <f t="shared" si="0"/>
        <v>0</v>
      </c>
      <c r="I32" s="39">
        <v>12000</v>
      </c>
      <c r="J32" s="40">
        <v>12000</v>
      </c>
      <c r="K32" s="18"/>
      <c r="L32" s="18"/>
    </row>
    <row r="33" spans="1:10" x14ac:dyDescent="0.2">
      <c r="A33" s="134" t="s">
        <v>686</v>
      </c>
      <c r="B33" s="37" t="s">
        <v>17</v>
      </c>
      <c r="C33" s="37" t="s">
        <v>43</v>
      </c>
      <c r="D33" s="38" t="s">
        <v>44</v>
      </c>
      <c r="E33" s="116"/>
      <c r="F33" s="40">
        <v>500</v>
      </c>
      <c r="G33" s="66">
        <v>1000</v>
      </c>
      <c r="H33" s="75">
        <f t="shared" si="0"/>
        <v>-2000</v>
      </c>
      <c r="I33" s="39">
        <v>3000</v>
      </c>
      <c r="J33" s="40">
        <v>3000</v>
      </c>
    </row>
    <row r="34" spans="1:10" x14ac:dyDescent="0.2">
      <c r="A34" s="134" t="s">
        <v>686</v>
      </c>
      <c r="B34" s="37" t="s">
        <v>17</v>
      </c>
      <c r="C34" s="37" t="s">
        <v>45</v>
      </c>
      <c r="D34" s="38" t="s">
        <v>46</v>
      </c>
      <c r="E34" s="116"/>
      <c r="F34" s="40">
        <v>500</v>
      </c>
      <c r="G34" s="66">
        <v>1000</v>
      </c>
      <c r="H34" s="75">
        <f t="shared" si="0"/>
        <v>-1000</v>
      </c>
      <c r="I34" s="39">
        <v>2000</v>
      </c>
      <c r="J34" s="40">
        <v>2000</v>
      </c>
    </row>
    <row r="35" spans="1:10" x14ac:dyDescent="0.2">
      <c r="A35" s="134" t="s">
        <v>686</v>
      </c>
      <c r="B35" s="37" t="s">
        <v>17</v>
      </c>
      <c r="C35" s="37" t="s">
        <v>47</v>
      </c>
      <c r="D35" s="38" t="s">
        <v>48</v>
      </c>
      <c r="E35" s="116"/>
      <c r="F35" s="40">
        <v>33000</v>
      </c>
      <c r="G35" s="66">
        <v>37000</v>
      </c>
      <c r="H35" s="75">
        <f t="shared" si="0"/>
        <v>5000</v>
      </c>
      <c r="I35" s="39">
        <v>32000</v>
      </c>
      <c r="J35" s="40">
        <v>32000</v>
      </c>
    </row>
    <row r="36" spans="1:10" x14ac:dyDescent="0.2">
      <c r="A36" s="134" t="s">
        <v>686</v>
      </c>
      <c r="B36" s="37" t="s">
        <v>17</v>
      </c>
      <c r="C36" s="37" t="s">
        <v>49</v>
      </c>
      <c r="D36" s="38" t="s">
        <v>50</v>
      </c>
      <c r="E36" s="116"/>
      <c r="F36" s="40">
        <v>8000</v>
      </c>
      <c r="G36" s="66">
        <v>12000</v>
      </c>
      <c r="H36" s="75">
        <f t="shared" si="0"/>
        <v>2000</v>
      </c>
      <c r="I36" s="39">
        <v>10000</v>
      </c>
      <c r="J36" s="40">
        <v>5000</v>
      </c>
    </row>
    <row r="37" spans="1:10" x14ac:dyDescent="0.2">
      <c r="A37" s="134" t="s">
        <v>686</v>
      </c>
      <c r="B37" s="37" t="s">
        <v>17</v>
      </c>
      <c r="C37" s="37" t="s">
        <v>51</v>
      </c>
      <c r="D37" s="38" t="s">
        <v>52</v>
      </c>
      <c r="E37" s="116"/>
      <c r="F37" s="40">
        <v>11000</v>
      </c>
      <c r="G37" s="66">
        <v>12000</v>
      </c>
      <c r="H37" s="75">
        <f t="shared" si="0"/>
        <v>2000</v>
      </c>
      <c r="I37" s="39">
        <v>10000</v>
      </c>
      <c r="J37" s="40">
        <v>10000</v>
      </c>
    </row>
    <row r="38" spans="1:10" x14ac:dyDescent="0.2">
      <c r="A38" s="134" t="s">
        <v>686</v>
      </c>
      <c r="B38" s="37" t="s">
        <v>17</v>
      </c>
      <c r="C38" s="37" t="s">
        <v>53</v>
      </c>
      <c r="D38" s="38" t="s">
        <v>54</v>
      </c>
      <c r="E38" s="116"/>
      <c r="F38" s="40">
        <v>1000</v>
      </c>
      <c r="G38" s="66">
        <v>1000</v>
      </c>
      <c r="H38" s="75">
        <f t="shared" si="0"/>
        <v>0</v>
      </c>
      <c r="I38" s="39">
        <v>1000</v>
      </c>
      <c r="J38" s="40">
        <v>1000</v>
      </c>
    </row>
    <row r="39" spans="1:10" x14ac:dyDescent="0.2">
      <c r="A39" s="134" t="s">
        <v>686</v>
      </c>
      <c r="B39" s="56" t="s">
        <v>17</v>
      </c>
      <c r="C39" s="56" t="s">
        <v>55</v>
      </c>
      <c r="D39" s="57" t="s">
        <v>56</v>
      </c>
      <c r="E39" s="116"/>
      <c r="F39" s="40">
        <v>2000</v>
      </c>
      <c r="G39" s="66">
        <v>0</v>
      </c>
      <c r="H39" s="75">
        <f t="shared" si="0"/>
        <v>-1000</v>
      </c>
      <c r="I39" s="72">
        <v>1000</v>
      </c>
      <c r="J39" s="40">
        <v>1000</v>
      </c>
    </row>
    <row r="40" spans="1:10" x14ac:dyDescent="0.2">
      <c r="A40" s="134" t="s">
        <v>686</v>
      </c>
      <c r="B40" s="37" t="s">
        <v>17</v>
      </c>
      <c r="C40" s="37" t="s">
        <v>57</v>
      </c>
      <c r="D40" s="38" t="s">
        <v>58</v>
      </c>
      <c r="E40" s="116"/>
      <c r="F40" s="40">
        <v>2000</v>
      </c>
      <c r="G40" s="66">
        <v>2000</v>
      </c>
      <c r="H40" s="75">
        <f t="shared" si="0"/>
        <v>0</v>
      </c>
      <c r="I40" s="39">
        <v>2000</v>
      </c>
      <c r="J40" s="40">
        <v>2000</v>
      </c>
    </row>
    <row r="41" spans="1:10" x14ac:dyDescent="0.2">
      <c r="A41" s="134" t="s">
        <v>686</v>
      </c>
      <c r="B41" s="37" t="s">
        <v>17</v>
      </c>
      <c r="C41" s="37" t="s">
        <v>59</v>
      </c>
      <c r="D41" s="38" t="s">
        <v>60</v>
      </c>
      <c r="E41" s="116"/>
      <c r="F41" s="40">
        <v>1000</v>
      </c>
      <c r="G41" s="66">
        <v>1000</v>
      </c>
      <c r="H41" s="75">
        <f t="shared" si="0"/>
        <v>0</v>
      </c>
      <c r="I41" s="39">
        <v>1000</v>
      </c>
      <c r="J41" s="40">
        <v>1000</v>
      </c>
    </row>
    <row r="42" spans="1:10" x14ac:dyDescent="0.2">
      <c r="A42" s="134" t="s">
        <v>686</v>
      </c>
      <c r="B42" s="37" t="s">
        <v>17</v>
      </c>
      <c r="C42" s="37" t="s">
        <v>61</v>
      </c>
      <c r="D42" s="38" t="s">
        <v>62</v>
      </c>
      <c r="E42" s="116"/>
      <c r="F42" s="40">
        <v>12000</v>
      </c>
      <c r="G42" s="66">
        <v>12000</v>
      </c>
      <c r="H42" s="75">
        <f t="shared" si="0"/>
        <v>3000</v>
      </c>
      <c r="I42" s="39">
        <v>9000</v>
      </c>
      <c r="J42" s="40">
        <v>9000</v>
      </c>
    </row>
    <row r="43" spans="1:10" x14ac:dyDescent="0.2">
      <c r="A43" s="134" t="s">
        <v>686</v>
      </c>
      <c r="B43" s="37" t="s">
        <v>17</v>
      </c>
      <c r="C43" s="37" t="s">
        <v>63</v>
      </c>
      <c r="D43" s="38" t="s">
        <v>64</v>
      </c>
      <c r="E43" s="116"/>
      <c r="F43" s="40">
        <v>28000</v>
      </c>
      <c r="G43" s="66">
        <v>35000</v>
      </c>
      <c r="H43" s="75">
        <f t="shared" si="0"/>
        <v>0</v>
      </c>
      <c r="I43" s="39">
        <v>35000</v>
      </c>
      <c r="J43" s="40">
        <v>35000</v>
      </c>
    </row>
    <row r="44" spans="1:10" x14ac:dyDescent="0.2">
      <c r="A44" s="134" t="s">
        <v>686</v>
      </c>
      <c r="B44" s="37" t="s">
        <v>17</v>
      </c>
      <c r="C44" s="37" t="s">
        <v>65</v>
      </c>
      <c r="D44" s="38" t="s">
        <v>590</v>
      </c>
      <c r="E44" s="116"/>
      <c r="F44" s="40">
        <v>8000</v>
      </c>
      <c r="G44" s="66">
        <v>13000</v>
      </c>
      <c r="H44" s="75">
        <f t="shared" si="0"/>
        <v>0</v>
      </c>
      <c r="I44" s="39">
        <v>13000</v>
      </c>
      <c r="J44" s="40">
        <v>13000</v>
      </c>
    </row>
    <row r="45" spans="1:10" x14ac:dyDescent="0.2">
      <c r="A45" s="134" t="s">
        <v>686</v>
      </c>
      <c r="B45" s="37" t="s">
        <v>17</v>
      </c>
      <c r="C45" s="37" t="s">
        <v>66</v>
      </c>
      <c r="D45" s="38" t="s">
        <v>67</v>
      </c>
      <c r="E45" s="116"/>
      <c r="F45" s="40">
        <v>1000</v>
      </c>
      <c r="G45" s="66">
        <v>1000</v>
      </c>
      <c r="H45" s="75">
        <f t="shared" si="0"/>
        <v>0</v>
      </c>
      <c r="I45" s="39">
        <v>1000</v>
      </c>
      <c r="J45" s="40">
        <v>1000</v>
      </c>
    </row>
    <row r="46" spans="1:10" x14ac:dyDescent="0.2">
      <c r="A46" s="134" t="s">
        <v>686</v>
      </c>
      <c r="B46" s="37" t="s">
        <v>17</v>
      </c>
      <c r="C46" s="37" t="s">
        <v>68</v>
      </c>
      <c r="D46" s="38" t="s">
        <v>69</v>
      </c>
      <c r="E46" s="116"/>
      <c r="F46" s="40">
        <v>2000</v>
      </c>
      <c r="G46" s="66">
        <v>3000</v>
      </c>
      <c r="H46" s="75">
        <f t="shared" si="0"/>
        <v>0</v>
      </c>
      <c r="I46" s="39">
        <v>3000</v>
      </c>
      <c r="J46" s="40">
        <v>3000</v>
      </c>
    </row>
    <row r="47" spans="1:10" x14ac:dyDescent="0.2">
      <c r="A47" s="134" t="s">
        <v>686</v>
      </c>
      <c r="B47" s="37" t="s">
        <v>17</v>
      </c>
      <c r="C47" s="37" t="s">
        <v>70</v>
      </c>
      <c r="D47" s="38" t="s">
        <v>71</v>
      </c>
      <c r="E47" s="116"/>
      <c r="F47" s="40">
        <v>4000</v>
      </c>
      <c r="G47" s="66">
        <v>1000</v>
      </c>
      <c r="H47" s="75">
        <f t="shared" si="0"/>
        <v>0</v>
      </c>
      <c r="I47" s="39">
        <v>1000</v>
      </c>
      <c r="J47" s="40">
        <v>1000</v>
      </c>
    </row>
    <row r="48" spans="1:10" x14ac:dyDescent="0.2">
      <c r="A48" s="134" t="s">
        <v>686</v>
      </c>
      <c r="B48" s="37" t="s">
        <v>17</v>
      </c>
      <c r="C48" s="37" t="s">
        <v>72</v>
      </c>
      <c r="D48" s="38" t="s">
        <v>73</v>
      </c>
      <c r="E48" s="116"/>
      <c r="F48" s="40">
        <v>4000</v>
      </c>
      <c r="G48" s="66">
        <v>4000</v>
      </c>
      <c r="H48" s="75">
        <f t="shared" si="0"/>
        <v>-3000</v>
      </c>
      <c r="I48" s="39">
        <v>7000</v>
      </c>
      <c r="J48" s="40">
        <v>7000</v>
      </c>
    </row>
    <row r="49" spans="1:10" x14ac:dyDescent="0.2">
      <c r="A49" s="134" t="s">
        <v>686</v>
      </c>
      <c r="B49" s="37" t="s">
        <v>17</v>
      </c>
      <c r="C49" s="37" t="s">
        <v>74</v>
      </c>
      <c r="D49" s="38" t="s">
        <v>75</v>
      </c>
      <c r="E49" s="116"/>
      <c r="F49" s="40">
        <v>1000</v>
      </c>
      <c r="G49" s="66">
        <v>1000</v>
      </c>
      <c r="H49" s="75">
        <f t="shared" si="0"/>
        <v>-1000</v>
      </c>
      <c r="I49" s="39">
        <v>2000</v>
      </c>
      <c r="J49" s="40">
        <v>2000</v>
      </c>
    </row>
    <row r="50" spans="1:10" x14ac:dyDescent="0.2">
      <c r="A50" s="134" t="s">
        <v>686</v>
      </c>
      <c r="B50" s="37" t="s">
        <v>17</v>
      </c>
      <c r="C50" s="37" t="s">
        <v>76</v>
      </c>
      <c r="D50" s="38" t="s">
        <v>77</v>
      </c>
      <c r="E50" s="116"/>
      <c r="F50" s="40">
        <v>5000</v>
      </c>
      <c r="G50" s="66">
        <v>5000</v>
      </c>
      <c r="H50" s="75">
        <f t="shared" si="0"/>
        <v>0</v>
      </c>
      <c r="I50" s="39">
        <v>5000</v>
      </c>
      <c r="J50" s="40">
        <v>10000</v>
      </c>
    </row>
    <row r="51" spans="1:10" x14ac:dyDescent="0.2">
      <c r="A51" s="134" t="s">
        <v>686</v>
      </c>
      <c r="B51" s="37" t="s">
        <v>17</v>
      </c>
      <c r="C51" s="37" t="s">
        <v>78</v>
      </c>
      <c r="D51" s="38" t="s">
        <v>79</v>
      </c>
      <c r="E51" s="116"/>
      <c r="F51" s="40">
        <v>0</v>
      </c>
      <c r="G51" s="66">
        <v>1000</v>
      </c>
      <c r="H51" s="75">
        <f t="shared" si="0"/>
        <v>0</v>
      </c>
      <c r="I51" s="39">
        <v>1000</v>
      </c>
      <c r="J51" s="40">
        <v>1000</v>
      </c>
    </row>
    <row r="52" spans="1:10" x14ac:dyDescent="0.2">
      <c r="A52" s="134" t="s">
        <v>686</v>
      </c>
      <c r="B52" s="37" t="s">
        <v>17</v>
      </c>
      <c r="C52" s="37" t="s">
        <v>80</v>
      </c>
      <c r="D52" s="38" t="s">
        <v>81</v>
      </c>
      <c r="E52" s="116"/>
      <c r="F52" s="40">
        <v>4000</v>
      </c>
      <c r="G52" s="66">
        <v>5000</v>
      </c>
      <c r="H52" s="75">
        <f t="shared" si="0"/>
        <v>-4000</v>
      </c>
      <c r="I52" s="39">
        <v>9000</v>
      </c>
      <c r="J52" s="40">
        <v>9000</v>
      </c>
    </row>
    <row r="53" spans="1:10" x14ac:dyDescent="0.2">
      <c r="A53" s="134" t="s">
        <v>686</v>
      </c>
      <c r="B53" s="37" t="s">
        <v>17</v>
      </c>
      <c r="C53" s="37" t="s">
        <v>82</v>
      </c>
      <c r="D53" s="38" t="s">
        <v>595</v>
      </c>
      <c r="E53" s="116"/>
      <c r="F53" s="40">
        <v>1000</v>
      </c>
      <c r="G53" s="66">
        <v>2000</v>
      </c>
      <c r="H53" s="75">
        <f t="shared" si="0"/>
        <v>0</v>
      </c>
      <c r="I53" s="39">
        <v>2000</v>
      </c>
      <c r="J53" s="40">
        <v>2000</v>
      </c>
    </row>
    <row r="54" spans="1:10" x14ac:dyDescent="0.2">
      <c r="A54" s="134" t="s">
        <v>686</v>
      </c>
      <c r="B54" s="37" t="s">
        <v>17</v>
      </c>
      <c r="C54" s="37" t="s">
        <v>83</v>
      </c>
      <c r="D54" s="38" t="s">
        <v>84</v>
      </c>
      <c r="E54" s="116"/>
      <c r="F54" s="40">
        <v>1000</v>
      </c>
      <c r="G54" s="66">
        <v>3000</v>
      </c>
      <c r="H54" s="75">
        <f t="shared" si="0"/>
        <v>0</v>
      </c>
      <c r="I54" s="39">
        <v>3000</v>
      </c>
      <c r="J54" s="40">
        <v>3000</v>
      </c>
    </row>
    <row r="55" spans="1:10" x14ac:dyDescent="0.2">
      <c r="A55" s="134" t="s">
        <v>686</v>
      </c>
      <c r="B55" s="37" t="s">
        <v>17</v>
      </c>
      <c r="C55" s="37" t="s">
        <v>85</v>
      </c>
      <c r="D55" s="38" t="s">
        <v>86</v>
      </c>
      <c r="E55" s="116"/>
      <c r="F55" s="40">
        <v>1000</v>
      </c>
      <c r="G55" s="66">
        <v>1000</v>
      </c>
      <c r="H55" s="75">
        <f t="shared" si="0"/>
        <v>0</v>
      </c>
      <c r="I55" s="39">
        <v>1000</v>
      </c>
      <c r="J55" s="40">
        <v>1000</v>
      </c>
    </row>
    <row r="56" spans="1:10" x14ac:dyDescent="0.2">
      <c r="A56" s="134" t="s">
        <v>686</v>
      </c>
      <c r="B56" s="37" t="s">
        <v>17</v>
      </c>
      <c r="C56" s="37" t="s">
        <v>87</v>
      </c>
      <c r="D56" s="38" t="s">
        <v>88</v>
      </c>
      <c r="E56" s="116"/>
      <c r="F56" s="40">
        <v>2000</v>
      </c>
      <c r="G56" s="66">
        <v>2000</v>
      </c>
      <c r="H56" s="75">
        <f t="shared" si="0"/>
        <v>0</v>
      </c>
      <c r="I56" s="39">
        <v>2000</v>
      </c>
      <c r="J56" s="40">
        <v>2000</v>
      </c>
    </row>
    <row r="57" spans="1:10" x14ac:dyDescent="0.2">
      <c r="A57" s="134" t="s">
        <v>686</v>
      </c>
      <c r="B57" s="37" t="s">
        <v>17</v>
      </c>
      <c r="C57" s="37" t="s">
        <v>89</v>
      </c>
      <c r="D57" s="38" t="s">
        <v>90</v>
      </c>
      <c r="E57" s="116"/>
      <c r="F57" s="40">
        <v>2000</v>
      </c>
      <c r="G57" s="66">
        <v>2000</v>
      </c>
      <c r="H57" s="75">
        <f t="shared" si="0"/>
        <v>0</v>
      </c>
      <c r="I57" s="39">
        <v>2000</v>
      </c>
      <c r="J57" s="40">
        <v>1000</v>
      </c>
    </row>
    <row r="58" spans="1:10" x14ac:dyDescent="0.2">
      <c r="A58" s="134" t="s">
        <v>686</v>
      </c>
      <c r="B58" s="37" t="s">
        <v>17</v>
      </c>
      <c r="C58" s="37" t="s">
        <v>91</v>
      </c>
      <c r="D58" s="38" t="s">
        <v>92</v>
      </c>
      <c r="E58" s="116"/>
      <c r="F58" s="40">
        <v>2000</v>
      </c>
      <c r="G58" s="66">
        <v>6000</v>
      </c>
      <c r="H58" s="75">
        <f t="shared" si="0"/>
        <v>0</v>
      </c>
      <c r="I58" s="39">
        <v>6000</v>
      </c>
      <c r="J58" s="40">
        <v>6000</v>
      </c>
    </row>
    <row r="59" spans="1:10" x14ac:dyDescent="0.2">
      <c r="A59" s="134" t="s">
        <v>686</v>
      </c>
      <c r="B59" s="37" t="s">
        <v>17</v>
      </c>
      <c r="C59" s="37" t="s">
        <v>93</v>
      </c>
      <c r="D59" s="38" t="s">
        <v>94</v>
      </c>
      <c r="E59" s="116"/>
      <c r="F59" s="40">
        <v>1000</v>
      </c>
      <c r="G59" s="66">
        <v>1000</v>
      </c>
      <c r="H59" s="75">
        <f t="shared" si="0"/>
        <v>0</v>
      </c>
      <c r="I59" s="39">
        <v>1000</v>
      </c>
      <c r="J59" s="40">
        <v>1000</v>
      </c>
    </row>
    <row r="60" spans="1:10" x14ac:dyDescent="0.2">
      <c r="A60" s="134" t="s">
        <v>686</v>
      </c>
      <c r="B60" s="37" t="s">
        <v>17</v>
      </c>
      <c r="C60" s="37" t="s">
        <v>95</v>
      </c>
      <c r="D60" s="38" t="s">
        <v>96</v>
      </c>
      <c r="E60" s="116"/>
      <c r="F60" s="40">
        <v>1000</v>
      </c>
      <c r="G60" s="66">
        <v>1000</v>
      </c>
      <c r="H60" s="75">
        <f t="shared" si="0"/>
        <v>0</v>
      </c>
      <c r="I60" s="39">
        <v>1000</v>
      </c>
      <c r="J60" s="40">
        <v>1000</v>
      </c>
    </row>
    <row r="61" spans="1:10" x14ac:dyDescent="0.2">
      <c r="A61" s="134" t="s">
        <v>686</v>
      </c>
      <c r="B61" s="37" t="s">
        <v>17</v>
      </c>
      <c r="C61" s="37" t="s">
        <v>98</v>
      </c>
      <c r="D61" s="38" t="s">
        <v>99</v>
      </c>
      <c r="E61" s="116"/>
      <c r="F61" s="40">
        <v>3000</v>
      </c>
      <c r="G61" s="66">
        <v>3000</v>
      </c>
      <c r="H61" s="75">
        <f t="shared" si="0"/>
        <v>0</v>
      </c>
      <c r="I61" s="39">
        <v>3000</v>
      </c>
      <c r="J61" s="40">
        <v>3000</v>
      </c>
    </row>
    <row r="62" spans="1:10" s="73" customFormat="1" x14ac:dyDescent="0.2">
      <c r="A62" s="149" t="s">
        <v>686</v>
      </c>
      <c r="B62" s="47" t="s">
        <v>17</v>
      </c>
      <c r="C62" s="47" t="s">
        <v>677</v>
      </c>
      <c r="D62" s="48" t="s">
        <v>678</v>
      </c>
      <c r="E62" s="185"/>
      <c r="F62" s="40">
        <v>3000</v>
      </c>
      <c r="G62" s="204">
        <v>3000</v>
      </c>
      <c r="H62" s="75">
        <f t="shared" si="0"/>
        <v>3000</v>
      </c>
      <c r="I62" s="74"/>
      <c r="J62" s="74">
        <v>3000</v>
      </c>
    </row>
    <row r="63" spans="1:10" ht="4.5" customHeight="1" thickBot="1" x14ac:dyDescent="0.25">
      <c r="A63" s="126"/>
      <c r="B63" s="117"/>
      <c r="C63" s="117"/>
      <c r="D63" s="118"/>
      <c r="E63" s="119"/>
      <c r="F63" s="190"/>
      <c r="G63" s="120"/>
      <c r="H63" s="75"/>
      <c r="I63" s="121"/>
      <c r="J63" s="41"/>
    </row>
    <row r="64" spans="1:10" s="3" customFormat="1" x14ac:dyDescent="0.2">
      <c r="A64" s="122"/>
      <c r="B64" s="123"/>
      <c r="C64" s="123"/>
      <c r="D64" s="124"/>
      <c r="E64" s="4" t="s">
        <v>100</v>
      </c>
      <c r="F64" s="29">
        <f>SUM(F18:F63)</f>
        <v>2643000</v>
      </c>
      <c r="G64" s="67">
        <f>SUM(G18:G63)</f>
        <v>2472000</v>
      </c>
      <c r="H64" s="75">
        <f t="shared" si="0"/>
        <v>79000</v>
      </c>
      <c r="I64" s="28">
        <f>SUM(I18:I63)</f>
        <v>2393000</v>
      </c>
      <c r="J64" s="29">
        <f>SUM(J18:J63)</f>
        <v>2190000</v>
      </c>
    </row>
    <row r="65" spans="1:12" s="3" customFormat="1" ht="13.5" thickBot="1" x14ac:dyDescent="0.25">
      <c r="A65" s="122"/>
      <c r="B65" s="123"/>
      <c r="C65" s="123"/>
      <c r="D65" s="124"/>
      <c r="E65" s="4"/>
      <c r="F65" s="29"/>
      <c r="G65" s="67"/>
      <c r="H65" s="75"/>
      <c r="I65" s="28"/>
      <c r="J65" s="29"/>
    </row>
    <row r="66" spans="1:12" s="3" customFormat="1" ht="12.75" customHeight="1" thickBot="1" x14ac:dyDescent="0.25">
      <c r="A66" s="76" t="s">
        <v>582</v>
      </c>
      <c r="B66" s="16"/>
      <c r="C66" s="16"/>
      <c r="D66" s="233" t="s">
        <v>1</v>
      </c>
      <c r="E66" s="234"/>
      <c r="F66" s="23" t="s">
        <v>2</v>
      </c>
      <c r="G66" s="64" t="s">
        <v>2</v>
      </c>
      <c r="H66" s="229" t="s">
        <v>684</v>
      </c>
      <c r="I66" s="22" t="s">
        <v>2</v>
      </c>
      <c r="J66" s="23" t="s">
        <v>2</v>
      </c>
    </row>
    <row r="67" spans="1:12" ht="16.5" thickBot="1" x14ac:dyDescent="0.25">
      <c r="A67" s="78" t="s">
        <v>685</v>
      </c>
      <c r="B67" s="17" t="s">
        <v>3</v>
      </c>
      <c r="C67" s="17" t="s">
        <v>4</v>
      </c>
      <c r="D67" s="235"/>
      <c r="E67" s="236"/>
      <c r="F67" s="25">
        <v>2021</v>
      </c>
      <c r="G67" s="65">
        <v>2020</v>
      </c>
      <c r="H67" s="230"/>
      <c r="I67" s="24">
        <v>2019</v>
      </c>
      <c r="J67" s="25">
        <v>2018</v>
      </c>
    </row>
    <row r="68" spans="1:12" ht="8.25" customHeight="1" x14ac:dyDescent="0.2">
      <c r="A68" s="98"/>
      <c r="B68" s="99"/>
      <c r="F68" s="189"/>
      <c r="G68" s="112"/>
      <c r="H68" s="113"/>
      <c r="I68" s="114"/>
      <c r="J68" s="26"/>
    </row>
    <row r="69" spans="1:12" x14ac:dyDescent="0.2">
      <c r="A69" s="134" t="s">
        <v>686</v>
      </c>
      <c r="B69" s="37" t="s">
        <v>101</v>
      </c>
      <c r="C69" s="37" t="s">
        <v>20</v>
      </c>
      <c r="D69" s="38" t="s">
        <v>588</v>
      </c>
      <c r="E69" s="116"/>
      <c r="F69" s="40">
        <v>34000</v>
      </c>
      <c r="G69" s="66">
        <v>65000</v>
      </c>
      <c r="H69" s="75">
        <f t="shared" si="0"/>
        <v>4000</v>
      </c>
      <c r="I69" s="39">
        <v>61000</v>
      </c>
      <c r="J69" s="40">
        <v>52000</v>
      </c>
    </row>
    <row r="70" spans="1:12" x14ac:dyDescent="0.2">
      <c r="A70" s="134" t="s">
        <v>686</v>
      </c>
      <c r="B70" s="37" t="s">
        <v>101</v>
      </c>
      <c r="C70" s="37" t="s">
        <v>8</v>
      </c>
      <c r="D70" s="38" t="s">
        <v>102</v>
      </c>
      <c r="E70" s="116"/>
      <c r="F70" s="40">
        <v>11000</v>
      </c>
      <c r="G70" s="66">
        <v>13000</v>
      </c>
      <c r="H70" s="75">
        <f t="shared" si="0"/>
        <v>1000</v>
      </c>
      <c r="I70" s="39">
        <v>12000</v>
      </c>
      <c r="J70" s="40">
        <v>11000</v>
      </c>
    </row>
    <row r="71" spans="1:12" x14ac:dyDescent="0.2">
      <c r="A71" s="134" t="s">
        <v>686</v>
      </c>
      <c r="B71" s="37" t="s">
        <v>101</v>
      </c>
      <c r="C71" s="37" t="s">
        <v>10</v>
      </c>
      <c r="D71" s="38" t="s">
        <v>596</v>
      </c>
      <c r="E71" s="116"/>
      <c r="F71" s="40">
        <v>25000</v>
      </c>
      <c r="G71" s="66">
        <v>47000</v>
      </c>
      <c r="H71" s="75">
        <f t="shared" si="0"/>
        <v>2000</v>
      </c>
      <c r="I71" s="39">
        <v>45000</v>
      </c>
      <c r="J71" s="40">
        <v>32000</v>
      </c>
    </row>
    <row r="72" spans="1:12" x14ac:dyDescent="0.2">
      <c r="A72" s="134" t="s">
        <v>686</v>
      </c>
      <c r="B72" s="37" t="s">
        <v>101</v>
      </c>
      <c r="C72" s="37" t="s">
        <v>12</v>
      </c>
      <c r="D72" s="38" t="s">
        <v>597</v>
      </c>
      <c r="E72" s="116"/>
      <c r="F72" s="40">
        <v>98000</v>
      </c>
      <c r="G72" s="66">
        <v>171000</v>
      </c>
      <c r="H72" s="75">
        <f t="shared" si="0"/>
        <v>5000</v>
      </c>
      <c r="I72" s="39">
        <v>166000</v>
      </c>
      <c r="J72" s="40">
        <v>130000</v>
      </c>
      <c r="K72" s="18"/>
    </row>
    <row r="73" spans="1:12" x14ac:dyDescent="0.2">
      <c r="A73" s="134" t="s">
        <v>686</v>
      </c>
      <c r="B73" s="37" t="s">
        <v>101</v>
      </c>
      <c r="C73" s="37" t="s">
        <v>14</v>
      </c>
      <c r="D73" s="38" t="s">
        <v>103</v>
      </c>
      <c r="E73" s="116"/>
      <c r="F73" s="40">
        <v>77000</v>
      </c>
      <c r="G73" s="66">
        <v>77000</v>
      </c>
      <c r="H73" s="75">
        <f t="shared" si="0"/>
        <v>2000</v>
      </c>
      <c r="I73" s="39">
        <v>75000</v>
      </c>
      <c r="J73" s="40">
        <v>69000</v>
      </c>
      <c r="K73" s="18"/>
      <c r="L73" s="18"/>
    </row>
    <row r="74" spans="1:12" x14ac:dyDescent="0.2">
      <c r="A74" s="134" t="s">
        <v>686</v>
      </c>
      <c r="B74" s="37" t="s">
        <v>101</v>
      </c>
      <c r="C74" s="37" t="s">
        <v>78</v>
      </c>
      <c r="D74" s="38" t="s">
        <v>104</v>
      </c>
      <c r="E74" s="116"/>
      <c r="F74" s="40">
        <v>4000</v>
      </c>
      <c r="G74" s="66">
        <v>9000</v>
      </c>
      <c r="H74" s="75">
        <f t="shared" si="0"/>
        <v>6000</v>
      </c>
      <c r="I74" s="39">
        <v>3000</v>
      </c>
      <c r="J74" s="40">
        <v>3000</v>
      </c>
    </row>
    <row r="75" spans="1:12" s="73" customFormat="1" x14ac:dyDescent="0.2">
      <c r="A75" s="149" t="s">
        <v>686</v>
      </c>
      <c r="B75" s="47" t="s">
        <v>101</v>
      </c>
      <c r="C75" s="47" t="s">
        <v>349</v>
      </c>
      <c r="D75" s="48" t="s">
        <v>700</v>
      </c>
      <c r="E75" s="185"/>
      <c r="F75" s="40">
        <v>5000</v>
      </c>
      <c r="G75" s="204">
        <v>10000</v>
      </c>
      <c r="H75" s="74">
        <f t="shared" si="0"/>
        <v>10000</v>
      </c>
      <c r="I75" s="74">
        <v>0</v>
      </c>
      <c r="J75" s="74"/>
    </row>
    <row r="76" spans="1:12" ht="4.5" customHeight="1" thickBot="1" x14ac:dyDescent="0.25">
      <c r="A76" s="126"/>
      <c r="B76" s="117"/>
      <c r="C76" s="117"/>
      <c r="D76" s="118"/>
      <c r="E76" s="119"/>
      <c r="F76" s="190"/>
      <c r="G76" s="120"/>
      <c r="H76" s="75"/>
      <c r="I76" s="121"/>
      <c r="J76" s="41"/>
    </row>
    <row r="77" spans="1:12" s="3" customFormat="1" x14ac:dyDescent="0.2">
      <c r="A77" s="122"/>
      <c r="B77" s="123"/>
      <c r="C77" s="123"/>
      <c r="D77" s="124"/>
      <c r="E77" s="4" t="s">
        <v>106</v>
      </c>
      <c r="F77" s="29">
        <f>SUM(F69:F76)</f>
        <v>254000</v>
      </c>
      <c r="G77" s="67">
        <f>SUM(G69:G76)</f>
        <v>392000</v>
      </c>
      <c r="H77" s="75">
        <f t="shared" si="0"/>
        <v>30000</v>
      </c>
      <c r="I77" s="28">
        <f>SUM(I69:I76)</f>
        <v>362000</v>
      </c>
      <c r="J77" s="29">
        <f>SUM(J69:J76)</f>
        <v>297000</v>
      </c>
    </row>
    <row r="78" spans="1:12" s="3" customFormat="1" ht="9.75" customHeight="1" x14ac:dyDescent="0.2">
      <c r="A78" s="122"/>
      <c r="B78" s="123"/>
      <c r="C78" s="123"/>
      <c r="D78" s="124"/>
      <c r="E78" s="4"/>
      <c r="F78" s="29"/>
      <c r="G78" s="67"/>
      <c r="H78" s="75"/>
      <c r="I78" s="28"/>
      <c r="J78" s="29"/>
    </row>
    <row r="79" spans="1:12" x14ac:dyDescent="0.2">
      <c r="A79" s="134" t="s">
        <v>686</v>
      </c>
      <c r="B79" s="37" t="s">
        <v>107</v>
      </c>
      <c r="C79" s="37" t="s">
        <v>108</v>
      </c>
      <c r="D79" s="38" t="s">
        <v>697</v>
      </c>
      <c r="E79" s="116"/>
      <c r="F79" s="40">
        <v>76000</v>
      </c>
      <c r="G79" s="66">
        <v>65000</v>
      </c>
      <c r="H79" s="75">
        <f t="shared" ref="H79:H135" si="1">G79-I79</f>
        <v>1000</v>
      </c>
      <c r="I79" s="39">
        <v>64000</v>
      </c>
      <c r="J79" s="40">
        <v>37000</v>
      </c>
    </row>
    <row r="80" spans="1:12" x14ac:dyDescent="0.2">
      <c r="A80" s="134" t="s">
        <v>686</v>
      </c>
      <c r="B80" s="37" t="s">
        <v>107</v>
      </c>
      <c r="C80" s="37" t="s">
        <v>109</v>
      </c>
      <c r="D80" s="38" t="s">
        <v>110</v>
      </c>
      <c r="E80" s="116"/>
      <c r="F80" s="40">
        <v>192000</v>
      </c>
      <c r="G80" s="66">
        <v>162000</v>
      </c>
      <c r="H80" s="75">
        <f t="shared" si="1"/>
        <v>4000</v>
      </c>
      <c r="I80" s="39">
        <v>158000</v>
      </c>
      <c r="J80" s="40">
        <v>71000</v>
      </c>
    </row>
    <row r="81" spans="1:12" s="73" customFormat="1" ht="12.75" customHeight="1" x14ac:dyDescent="0.2">
      <c r="A81" s="149" t="s">
        <v>686</v>
      </c>
      <c r="B81" s="45" t="s">
        <v>107</v>
      </c>
      <c r="C81" s="45" t="s">
        <v>698</v>
      </c>
      <c r="D81" s="48" t="s">
        <v>699</v>
      </c>
      <c r="E81" s="185"/>
      <c r="F81" s="40">
        <v>2000</v>
      </c>
      <c r="G81" s="204">
        <v>2000</v>
      </c>
      <c r="H81" s="74">
        <f t="shared" si="1"/>
        <v>2000</v>
      </c>
      <c r="I81" s="74">
        <v>0</v>
      </c>
      <c r="J81" s="74">
        <v>111000</v>
      </c>
    </row>
    <row r="82" spans="1:12" x14ac:dyDescent="0.2">
      <c r="A82" s="134" t="s">
        <v>686</v>
      </c>
      <c r="B82" s="37" t="s">
        <v>107</v>
      </c>
      <c r="C82" s="37" t="s">
        <v>111</v>
      </c>
      <c r="D82" s="38" t="s">
        <v>112</v>
      </c>
      <c r="E82" s="116"/>
      <c r="F82" s="40">
        <v>2000</v>
      </c>
      <c r="G82" s="66">
        <v>2000</v>
      </c>
      <c r="H82" s="75">
        <f t="shared" si="1"/>
        <v>0</v>
      </c>
      <c r="I82" s="39">
        <v>2000</v>
      </c>
      <c r="J82" s="40">
        <v>2000</v>
      </c>
    </row>
    <row r="83" spans="1:12" x14ac:dyDescent="0.2">
      <c r="A83" s="134" t="s">
        <v>686</v>
      </c>
      <c r="B83" s="37" t="s">
        <v>107</v>
      </c>
      <c r="C83" s="37" t="s">
        <v>14</v>
      </c>
      <c r="D83" s="38" t="s">
        <v>113</v>
      </c>
      <c r="E83" s="116"/>
      <c r="F83" s="40">
        <v>68000</v>
      </c>
      <c r="G83" s="66">
        <v>68000</v>
      </c>
      <c r="H83" s="75">
        <f t="shared" si="1"/>
        <v>1000</v>
      </c>
      <c r="I83" s="39">
        <v>67000</v>
      </c>
      <c r="J83" s="40">
        <v>66000</v>
      </c>
      <c r="K83" s="18"/>
      <c r="L83" s="18"/>
    </row>
    <row r="84" spans="1:12" x14ac:dyDescent="0.2">
      <c r="A84" s="134" t="s">
        <v>686</v>
      </c>
      <c r="B84" s="37" t="s">
        <v>107</v>
      </c>
      <c r="C84" s="37" t="s">
        <v>49</v>
      </c>
      <c r="D84" s="38" t="s">
        <v>114</v>
      </c>
      <c r="E84" s="116"/>
      <c r="F84" s="40">
        <v>7000</v>
      </c>
      <c r="G84" s="66">
        <v>2000</v>
      </c>
      <c r="H84" s="75">
        <f t="shared" si="1"/>
        <v>0</v>
      </c>
      <c r="I84" s="39">
        <v>2000</v>
      </c>
      <c r="J84" s="40">
        <v>2000</v>
      </c>
    </row>
    <row r="85" spans="1:12" x14ac:dyDescent="0.2">
      <c r="A85" s="134" t="s">
        <v>686</v>
      </c>
      <c r="B85" s="37" t="s">
        <v>107</v>
      </c>
      <c r="C85" s="37" t="s">
        <v>51</v>
      </c>
      <c r="D85" s="38" t="s">
        <v>115</v>
      </c>
      <c r="E85" s="116"/>
      <c r="F85" s="40">
        <v>20000</v>
      </c>
      <c r="G85" s="66">
        <v>8000</v>
      </c>
      <c r="H85" s="75">
        <f t="shared" si="1"/>
        <v>0</v>
      </c>
      <c r="I85" s="39">
        <v>8000</v>
      </c>
      <c r="J85" s="40">
        <v>8000</v>
      </c>
    </row>
    <row r="86" spans="1:12" x14ac:dyDescent="0.2">
      <c r="A86" s="134" t="s">
        <v>686</v>
      </c>
      <c r="B86" s="37" t="s">
        <v>107</v>
      </c>
      <c r="C86" s="37" t="s">
        <v>53</v>
      </c>
      <c r="D86" s="38" t="s">
        <v>116</v>
      </c>
      <c r="E86" s="116"/>
      <c r="F86" s="40">
        <v>1000</v>
      </c>
      <c r="G86" s="66">
        <v>2000</v>
      </c>
      <c r="H86" s="75">
        <f t="shared" si="1"/>
        <v>1000</v>
      </c>
      <c r="I86" s="39">
        <v>1000</v>
      </c>
      <c r="J86" s="40">
        <v>1000</v>
      </c>
    </row>
    <row r="87" spans="1:12" x14ac:dyDescent="0.2">
      <c r="A87" s="134" t="s">
        <v>686</v>
      </c>
      <c r="B87" s="37" t="s">
        <v>107</v>
      </c>
      <c r="C87" s="37" t="s">
        <v>57</v>
      </c>
      <c r="D87" s="38" t="s">
        <v>117</v>
      </c>
      <c r="E87" s="116"/>
      <c r="F87" s="40">
        <v>1000</v>
      </c>
      <c r="G87" s="66">
        <v>1000</v>
      </c>
      <c r="H87" s="75">
        <f t="shared" si="1"/>
        <v>0</v>
      </c>
      <c r="I87" s="39">
        <v>1000</v>
      </c>
      <c r="J87" s="40">
        <v>1000</v>
      </c>
    </row>
    <row r="88" spans="1:12" x14ac:dyDescent="0.2">
      <c r="A88" s="134" t="s">
        <v>686</v>
      </c>
      <c r="B88" s="37" t="s">
        <v>107</v>
      </c>
      <c r="C88" s="37" t="s">
        <v>61</v>
      </c>
      <c r="D88" s="38" t="s">
        <v>118</v>
      </c>
      <c r="E88" s="116"/>
      <c r="F88" s="40">
        <v>8000</v>
      </c>
      <c r="G88" s="66">
        <v>9000</v>
      </c>
      <c r="H88" s="75">
        <f t="shared" si="1"/>
        <v>0</v>
      </c>
      <c r="I88" s="39">
        <v>9000</v>
      </c>
      <c r="J88" s="40">
        <v>9000</v>
      </c>
    </row>
    <row r="89" spans="1:12" x14ac:dyDescent="0.2">
      <c r="A89" s="134" t="s">
        <v>686</v>
      </c>
      <c r="B89" s="37" t="s">
        <v>107</v>
      </c>
      <c r="C89" s="37" t="s">
        <v>63</v>
      </c>
      <c r="D89" s="38" t="s">
        <v>119</v>
      </c>
      <c r="E89" s="116"/>
      <c r="F89" s="40">
        <v>6000</v>
      </c>
      <c r="G89" s="66">
        <v>8000</v>
      </c>
      <c r="H89" s="75">
        <f t="shared" si="1"/>
        <v>2000</v>
      </c>
      <c r="I89" s="39">
        <v>6000</v>
      </c>
      <c r="J89" s="40">
        <v>6000</v>
      </c>
    </row>
    <row r="90" spans="1:12" x14ac:dyDescent="0.2">
      <c r="A90" s="134" t="s">
        <v>686</v>
      </c>
      <c r="B90" s="37" t="s">
        <v>107</v>
      </c>
      <c r="C90" s="37" t="s">
        <v>66</v>
      </c>
      <c r="D90" s="38" t="s">
        <v>120</v>
      </c>
      <c r="E90" s="116"/>
      <c r="F90" s="40">
        <v>20000</v>
      </c>
      <c r="G90" s="66">
        <v>7000</v>
      </c>
      <c r="H90" s="75">
        <f t="shared" si="1"/>
        <v>0</v>
      </c>
      <c r="I90" s="39">
        <v>7000</v>
      </c>
      <c r="J90" s="40">
        <v>7000</v>
      </c>
    </row>
    <row r="91" spans="1:12" ht="12.75" customHeight="1" x14ac:dyDescent="0.2">
      <c r="A91" s="134" t="s">
        <v>686</v>
      </c>
      <c r="B91" s="37" t="s">
        <v>107</v>
      </c>
      <c r="C91" s="37" t="s">
        <v>122</v>
      </c>
      <c r="D91" s="38" t="s">
        <v>696</v>
      </c>
      <c r="E91" s="116"/>
      <c r="F91" s="40">
        <v>2000</v>
      </c>
      <c r="G91" s="66">
        <v>3000</v>
      </c>
      <c r="H91" s="75">
        <f t="shared" si="1"/>
        <v>0</v>
      </c>
      <c r="I91" s="39">
        <v>3000</v>
      </c>
      <c r="J91" s="40">
        <v>3000</v>
      </c>
    </row>
    <row r="92" spans="1:12" ht="4.5" customHeight="1" thickBot="1" x14ac:dyDescent="0.25">
      <c r="A92" s="79"/>
      <c r="B92" s="43"/>
      <c r="C92" s="43"/>
      <c r="D92" s="44"/>
      <c r="E92" s="119"/>
      <c r="F92" s="190"/>
      <c r="G92" s="120"/>
      <c r="H92" s="75"/>
      <c r="I92" s="121"/>
      <c r="J92" s="41"/>
    </row>
    <row r="93" spans="1:12" s="3" customFormat="1" x14ac:dyDescent="0.2">
      <c r="A93" s="122"/>
      <c r="B93" s="123"/>
      <c r="C93" s="123"/>
      <c r="D93" s="124"/>
      <c r="E93" s="4" t="s">
        <v>124</v>
      </c>
      <c r="F93" s="29">
        <f>SUM(F79:F91)</f>
        <v>405000</v>
      </c>
      <c r="G93" s="67">
        <f>SUM(G79:G91)</f>
        <v>339000</v>
      </c>
      <c r="H93" s="75">
        <f t="shared" si="1"/>
        <v>11000</v>
      </c>
      <c r="I93" s="28">
        <f>SUM(I79:I91)</f>
        <v>328000</v>
      </c>
      <c r="J93" s="29">
        <f>SUM(J79:J91)</f>
        <v>324000</v>
      </c>
    </row>
    <row r="94" spans="1:12" s="3" customFormat="1" ht="10.5" customHeight="1" x14ac:dyDescent="0.2">
      <c r="A94" s="122"/>
      <c r="B94" s="123"/>
      <c r="C94" s="123"/>
      <c r="D94" s="124"/>
      <c r="E94" s="4"/>
      <c r="F94" s="29"/>
      <c r="G94" s="67"/>
      <c r="H94" s="75"/>
      <c r="I94" s="28"/>
      <c r="J94" s="29"/>
    </row>
    <row r="95" spans="1:12" s="6" customFormat="1" x14ac:dyDescent="0.2">
      <c r="A95" s="149" t="s">
        <v>686</v>
      </c>
      <c r="B95" s="45">
        <v>136</v>
      </c>
      <c r="C95" s="45">
        <v>22501</v>
      </c>
      <c r="D95" s="46" t="s">
        <v>125</v>
      </c>
      <c r="E95" s="128"/>
      <c r="F95" s="40">
        <v>690000</v>
      </c>
      <c r="G95" s="66">
        <v>665000</v>
      </c>
      <c r="H95" s="75">
        <f t="shared" si="1"/>
        <v>15000</v>
      </c>
      <c r="I95" s="39">
        <v>650000</v>
      </c>
      <c r="J95" s="40">
        <v>315000</v>
      </c>
    </row>
    <row r="96" spans="1:12" ht="4.5" customHeight="1" thickBot="1" x14ac:dyDescent="0.25">
      <c r="A96" s="126"/>
      <c r="B96" s="117"/>
      <c r="C96" s="117"/>
      <c r="D96" s="118"/>
      <c r="E96" s="119"/>
      <c r="F96" s="190"/>
      <c r="G96" s="120"/>
      <c r="H96" s="75"/>
      <c r="I96" s="121"/>
      <c r="J96" s="41"/>
    </row>
    <row r="97" spans="1:12" s="3" customFormat="1" x14ac:dyDescent="0.2">
      <c r="A97" s="122"/>
      <c r="B97" s="123"/>
      <c r="C97" s="123"/>
      <c r="D97" s="124"/>
      <c r="E97" s="4" t="s">
        <v>126</v>
      </c>
      <c r="F97" s="29">
        <f>SUM(F95:F96)</f>
        <v>690000</v>
      </c>
      <c r="G97" s="67">
        <f>SUM(G95:G96)</f>
        <v>665000</v>
      </c>
      <c r="H97" s="75">
        <f t="shared" si="1"/>
        <v>15000</v>
      </c>
      <c r="I97" s="28">
        <f>SUM(I95:I96)</f>
        <v>650000</v>
      </c>
      <c r="J97" s="29">
        <f>SUM(J95:J96)</f>
        <v>315000</v>
      </c>
    </row>
    <row r="98" spans="1:12" s="3" customFormat="1" ht="10.5" customHeight="1" x14ac:dyDescent="0.2">
      <c r="A98" s="122"/>
      <c r="B98" s="123"/>
      <c r="C98" s="123"/>
      <c r="D98" s="124"/>
      <c r="E98" s="4"/>
      <c r="F98" s="29"/>
      <c r="G98" s="67"/>
      <c r="H98" s="75"/>
      <c r="I98" s="28"/>
      <c r="J98" s="29"/>
    </row>
    <row r="99" spans="1:12" x14ac:dyDescent="0.2">
      <c r="A99" s="149" t="s">
        <v>693</v>
      </c>
      <c r="B99" s="37" t="s">
        <v>127</v>
      </c>
      <c r="C99" s="37" t="s">
        <v>128</v>
      </c>
      <c r="D99" s="38" t="s">
        <v>129</v>
      </c>
      <c r="E99" s="116"/>
      <c r="F99" s="40">
        <v>50000</v>
      </c>
      <c r="G99" s="66">
        <v>48000</v>
      </c>
      <c r="H99" s="75">
        <f t="shared" si="1"/>
        <v>2000</v>
      </c>
      <c r="I99" s="39">
        <v>46000</v>
      </c>
      <c r="J99" s="40">
        <v>50000</v>
      </c>
    </row>
    <row r="100" spans="1:12" x14ac:dyDescent="0.2">
      <c r="A100" s="149" t="s">
        <v>693</v>
      </c>
      <c r="B100" s="37" t="s">
        <v>127</v>
      </c>
      <c r="C100" s="37" t="s">
        <v>18</v>
      </c>
      <c r="D100" s="38" t="s">
        <v>130</v>
      </c>
      <c r="E100" s="116"/>
      <c r="F100" s="40">
        <v>67000</v>
      </c>
      <c r="G100" s="66">
        <v>74000</v>
      </c>
      <c r="H100" s="75">
        <f t="shared" si="1"/>
        <v>0</v>
      </c>
      <c r="I100" s="39">
        <v>74000</v>
      </c>
      <c r="J100" s="40">
        <v>51000</v>
      </c>
    </row>
    <row r="101" spans="1:12" x14ac:dyDescent="0.2">
      <c r="A101" s="149" t="s">
        <v>693</v>
      </c>
      <c r="B101" s="37" t="s">
        <v>127</v>
      </c>
      <c r="C101" s="37" t="s">
        <v>20</v>
      </c>
      <c r="D101" s="38" t="s">
        <v>131</v>
      </c>
      <c r="E101" s="116"/>
      <c r="F101" s="40">
        <v>23000</v>
      </c>
      <c r="G101" s="66">
        <v>32000</v>
      </c>
      <c r="H101" s="75">
        <f t="shared" si="1"/>
        <v>1000</v>
      </c>
      <c r="I101" s="39">
        <v>31000</v>
      </c>
      <c r="J101" s="40">
        <v>30000</v>
      </c>
    </row>
    <row r="102" spans="1:12" x14ac:dyDescent="0.2">
      <c r="A102" s="149" t="s">
        <v>693</v>
      </c>
      <c r="B102" s="37" t="s">
        <v>127</v>
      </c>
      <c r="C102" s="37" t="s">
        <v>6</v>
      </c>
      <c r="D102" s="38" t="s">
        <v>132</v>
      </c>
      <c r="E102" s="116"/>
      <c r="F102" s="40">
        <v>48000</v>
      </c>
      <c r="G102" s="66">
        <v>45000</v>
      </c>
      <c r="H102" s="75">
        <f t="shared" si="1"/>
        <v>1000</v>
      </c>
      <c r="I102" s="39">
        <v>44000</v>
      </c>
      <c r="J102" s="40">
        <v>43000</v>
      </c>
    </row>
    <row r="103" spans="1:12" x14ac:dyDescent="0.2">
      <c r="A103" s="149" t="s">
        <v>693</v>
      </c>
      <c r="B103" s="37" t="s">
        <v>127</v>
      </c>
      <c r="C103" s="37" t="s">
        <v>133</v>
      </c>
      <c r="D103" s="38" t="s">
        <v>134</v>
      </c>
      <c r="E103" s="116"/>
      <c r="F103" s="40">
        <v>1000</v>
      </c>
      <c r="G103" s="66">
        <v>1000</v>
      </c>
      <c r="H103" s="75">
        <f t="shared" si="1"/>
        <v>-7000</v>
      </c>
      <c r="I103" s="39">
        <v>8000</v>
      </c>
      <c r="J103" s="40">
        <v>8000</v>
      </c>
    </row>
    <row r="104" spans="1:12" x14ac:dyDescent="0.2">
      <c r="A104" s="149" t="s">
        <v>693</v>
      </c>
      <c r="B104" s="37" t="s">
        <v>127</v>
      </c>
      <c r="C104" s="37" t="s">
        <v>8</v>
      </c>
      <c r="D104" s="38" t="s">
        <v>135</v>
      </c>
      <c r="E104" s="116"/>
      <c r="F104" s="40">
        <v>40000</v>
      </c>
      <c r="G104" s="66">
        <v>48000</v>
      </c>
      <c r="H104" s="75">
        <f t="shared" si="1"/>
        <v>3000</v>
      </c>
      <c r="I104" s="39">
        <v>45000</v>
      </c>
      <c r="J104" s="40">
        <v>40000</v>
      </c>
    </row>
    <row r="105" spans="1:12" x14ac:dyDescent="0.2">
      <c r="A105" s="149" t="s">
        <v>693</v>
      </c>
      <c r="B105" s="37" t="s">
        <v>127</v>
      </c>
      <c r="C105" s="37" t="s">
        <v>10</v>
      </c>
      <c r="D105" s="38" t="s">
        <v>136</v>
      </c>
      <c r="E105" s="116"/>
      <c r="F105" s="40">
        <v>125000</v>
      </c>
      <c r="G105" s="66">
        <v>137000</v>
      </c>
      <c r="H105" s="75">
        <f t="shared" si="1"/>
        <v>-3000</v>
      </c>
      <c r="I105" s="39">
        <v>140000</v>
      </c>
      <c r="J105" s="40">
        <v>117000</v>
      </c>
    </row>
    <row r="106" spans="1:12" x14ac:dyDescent="0.2">
      <c r="A106" s="149" t="s">
        <v>693</v>
      </c>
      <c r="B106" s="37" t="s">
        <v>127</v>
      </c>
      <c r="C106" s="37" t="s">
        <v>12</v>
      </c>
      <c r="D106" s="38" t="s">
        <v>137</v>
      </c>
      <c r="E106" s="116"/>
      <c r="F106" s="40">
        <v>299000</v>
      </c>
      <c r="G106" s="66">
        <v>335000</v>
      </c>
      <c r="H106" s="75">
        <f t="shared" si="1"/>
        <v>-5000</v>
      </c>
      <c r="I106" s="39">
        <v>340000</v>
      </c>
      <c r="J106" s="40">
        <v>275000</v>
      </c>
    </row>
    <row r="107" spans="1:12" x14ac:dyDescent="0.2">
      <c r="A107" s="149" t="s">
        <v>693</v>
      </c>
      <c r="B107" s="37" t="s">
        <v>127</v>
      </c>
      <c r="C107" s="37" t="s">
        <v>108</v>
      </c>
      <c r="D107" s="38" t="s">
        <v>138</v>
      </c>
      <c r="E107" s="116"/>
      <c r="F107" s="40">
        <v>155000</v>
      </c>
      <c r="G107" s="66">
        <v>135000</v>
      </c>
      <c r="H107" s="75">
        <f t="shared" si="1"/>
        <v>14000</v>
      </c>
      <c r="I107" s="39">
        <v>121000</v>
      </c>
      <c r="J107" s="40">
        <v>133000</v>
      </c>
    </row>
    <row r="108" spans="1:12" x14ac:dyDescent="0.2">
      <c r="A108" s="149" t="s">
        <v>693</v>
      </c>
      <c r="B108" s="37" t="s">
        <v>127</v>
      </c>
      <c r="C108" s="37" t="s">
        <v>109</v>
      </c>
      <c r="D108" s="38" t="s">
        <v>139</v>
      </c>
      <c r="E108" s="116"/>
      <c r="F108" s="40">
        <v>280000</v>
      </c>
      <c r="G108" s="66">
        <v>211000</v>
      </c>
      <c r="H108" s="75">
        <f t="shared" si="1"/>
        <v>25000</v>
      </c>
      <c r="I108" s="39">
        <v>186000</v>
      </c>
      <c r="J108" s="40">
        <v>219000</v>
      </c>
    </row>
    <row r="109" spans="1:12" x14ac:dyDescent="0.2">
      <c r="A109" s="149" t="s">
        <v>693</v>
      </c>
      <c r="B109" s="37" t="s">
        <v>127</v>
      </c>
      <c r="C109" s="37" t="s">
        <v>127</v>
      </c>
      <c r="D109" s="38" t="s">
        <v>140</v>
      </c>
      <c r="E109" s="116"/>
      <c r="F109" s="40">
        <v>2000</v>
      </c>
      <c r="G109" s="66">
        <v>2000</v>
      </c>
      <c r="H109" s="75">
        <f t="shared" si="1"/>
        <v>0</v>
      </c>
      <c r="I109" s="39">
        <v>2000</v>
      </c>
      <c r="J109" s="40">
        <v>2000</v>
      </c>
    </row>
    <row r="110" spans="1:12" x14ac:dyDescent="0.2">
      <c r="A110" s="149" t="s">
        <v>693</v>
      </c>
      <c r="B110" s="37" t="s">
        <v>127</v>
      </c>
      <c r="C110" s="37" t="s">
        <v>111</v>
      </c>
      <c r="D110" s="38" t="s">
        <v>141</v>
      </c>
      <c r="E110" s="116"/>
      <c r="F110" s="40">
        <v>8000</v>
      </c>
      <c r="G110" s="66">
        <v>8000</v>
      </c>
      <c r="H110" s="75">
        <f t="shared" si="1"/>
        <v>0</v>
      </c>
      <c r="I110" s="39">
        <v>8000</v>
      </c>
      <c r="J110" s="40">
        <v>8000</v>
      </c>
    </row>
    <row r="111" spans="1:12" x14ac:dyDescent="0.2">
      <c r="A111" s="149" t="s">
        <v>693</v>
      </c>
      <c r="B111" s="37" t="s">
        <v>127</v>
      </c>
      <c r="C111" s="37" t="s">
        <v>14</v>
      </c>
      <c r="D111" s="38" t="s">
        <v>142</v>
      </c>
      <c r="E111" s="116"/>
      <c r="F111" s="40">
        <v>270000</v>
      </c>
      <c r="G111" s="66">
        <v>270000</v>
      </c>
      <c r="H111" s="75">
        <f t="shared" si="1"/>
        <v>5000</v>
      </c>
      <c r="I111" s="39">
        <v>265000</v>
      </c>
      <c r="J111" s="40">
        <v>260000</v>
      </c>
      <c r="K111" s="18"/>
      <c r="L111" s="18"/>
    </row>
    <row r="112" spans="1:12" x14ac:dyDescent="0.2">
      <c r="A112" s="149" t="s">
        <v>693</v>
      </c>
      <c r="B112" s="37" t="s">
        <v>127</v>
      </c>
      <c r="C112" s="37" t="s">
        <v>45</v>
      </c>
      <c r="D112" s="38" t="s">
        <v>598</v>
      </c>
      <c r="E112" s="116"/>
      <c r="F112" s="40">
        <v>0</v>
      </c>
      <c r="G112" s="66">
        <v>2000</v>
      </c>
      <c r="H112" s="75">
        <f t="shared" si="1"/>
        <v>-3000</v>
      </c>
      <c r="I112" s="39">
        <v>5000</v>
      </c>
      <c r="J112" s="40">
        <v>5000</v>
      </c>
    </row>
    <row r="113" spans="1:10" s="5" customFormat="1" x14ac:dyDescent="0.2">
      <c r="A113" s="149" t="s">
        <v>693</v>
      </c>
      <c r="B113" s="47" t="s">
        <v>127</v>
      </c>
      <c r="C113" s="45">
        <v>204</v>
      </c>
      <c r="D113" s="48" t="s">
        <v>599</v>
      </c>
      <c r="E113" s="129"/>
      <c r="F113" s="40">
        <v>15000</v>
      </c>
      <c r="G113" s="66">
        <v>15000</v>
      </c>
      <c r="H113" s="75">
        <f t="shared" si="1"/>
        <v>0</v>
      </c>
      <c r="I113" s="39">
        <v>15000</v>
      </c>
      <c r="J113" s="40">
        <v>15000</v>
      </c>
    </row>
    <row r="114" spans="1:10" x14ac:dyDescent="0.2">
      <c r="A114" s="149" t="s">
        <v>693</v>
      </c>
      <c r="B114" s="37" t="s">
        <v>127</v>
      </c>
      <c r="C114" s="37" t="s">
        <v>143</v>
      </c>
      <c r="D114" s="38" t="s">
        <v>600</v>
      </c>
      <c r="E114" s="116"/>
      <c r="F114" s="40">
        <v>2000</v>
      </c>
      <c r="G114" s="66">
        <v>4000</v>
      </c>
      <c r="H114" s="75">
        <f t="shared" si="1"/>
        <v>-2000</v>
      </c>
      <c r="I114" s="39">
        <v>6000</v>
      </c>
      <c r="J114" s="40">
        <v>10000</v>
      </c>
    </row>
    <row r="115" spans="1:10" x14ac:dyDescent="0.2">
      <c r="A115" s="149" t="s">
        <v>693</v>
      </c>
      <c r="B115" s="37" t="s">
        <v>127</v>
      </c>
      <c r="C115" s="37" t="s">
        <v>49</v>
      </c>
      <c r="D115" s="38" t="s">
        <v>601</v>
      </c>
      <c r="E115" s="116"/>
      <c r="F115" s="40">
        <v>51000</v>
      </c>
      <c r="G115" s="66">
        <v>61000</v>
      </c>
      <c r="H115" s="75">
        <f t="shared" si="1"/>
        <v>1000</v>
      </c>
      <c r="I115" s="39">
        <v>60000</v>
      </c>
      <c r="J115" s="40">
        <v>60000</v>
      </c>
    </row>
    <row r="116" spans="1:10" x14ac:dyDescent="0.2">
      <c r="A116" s="149" t="s">
        <v>693</v>
      </c>
      <c r="B116" s="37" t="s">
        <v>127</v>
      </c>
      <c r="C116" s="37" t="s">
        <v>51</v>
      </c>
      <c r="D116" s="38" t="s">
        <v>602</v>
      </c>
      <c r="E116" s="116"/>
      <c r="F116" s="40">
        <v>20000</v>
      </c>
      <c r="G116" s="66">
        <v>15000</v>
      </c>
      <c r="H116" s="75">
        <f t="shared" si="1"/>
        <v>0</v>
      </c>
      <c r="I116" s="39">
        <v>15000</v>
      </c>
      <c r="J116" s="40">
        <v>5000</v>
      </c>
    </row>
    <row r="117" spans="1:10" x14ac:dyDescent="0.2">
      <c r="A117" s="149" t="s">
        <v>693</v>
      </c>
      <c r="B117" s="37" t="s">
        <v>127</v>
      </c>
      <c r="C117" s="37" t="s">
        <v>53</v>
      </c>
      <c r="D117" s="38" t="s">
        <v>144</v>
      </c>
      <c r="E117" s="116"/>
      <c r="F117" s="40">
        <v>0</v>
      </c>
      <c r="G117" s="66">
        <v>2000</v>
      </c>
      <c r="H117" s="75">
        <f t="shared" si="1"/>
        <v>0</v>
      </c>
      <c r="I117" s="39">
        <v>2000</v>
      </c>
      <c r="J117" s="40">
        <v>2000</v>
      </c>
    </row>
    <row r="118" spans="1:10" x14ac:dyDescent="0.2">
      <c r="A118" s="149" t="s">
        <v>693</v>
      </c>
      <c r="B118" s="37" t="s">
        <v>127</v>
      </c>
      <c r="C118" s="37" t="s">
        <v>55</v>
      </c>
      <c r="D118" s="38" t="s">
        <v>603</v>
      </c>
      <c r="E118" s="116"/>
      <c r="F118" s="40">
        <v>6000</v>
      </c>
      <c r="G118" s="66">
        <v>12000</v>
      </c>
      <c r="H118" s="75">
        <f t="shared" si="1"/>
        <v>0</v>
      </c>
      <c r="I118" s="39">
        <v>12000</v>
      </c>
      <c r="J118" s="40">
        <v>12000</v>
      </c>
    </row>
    <row r="119" spans="1:10" x14ac:dyDescent="0.2">
      <c r="A119" s="149" t="s">
        <v>693</v>
      </c>
      <c r="B119" s="37" t="s">
        <v>127</v>
      </c>
      <c r="C119" s="37" t="s">
        <v>57</v>
      </c>
      <c r="D119" s="38" t="s">
        <v>604</v>
      </c>
      <c r="E119" s="116"/>
      <c r="F119" s="40">
        <v>1000</v>
      </c>
      <c r="G119" s="66">
        <v>2000</v>
      </c>
      <c r="H119" s="75">
        <f t="shared" si="1"/>
        <v>-2000</v>
      </c>
      <c r="I119" s="39">
        <v>4000</v>
      </c>
      <c r="J119" s="40">
        <v>4000</v>
      </c>
    </row>
    <row r="120" spans="1:10" x14ac:dyDescent="0.2">
      <c r="A120" s="149" t="s">
        <v>693</v>
      </c>
      <c r="B120" s="37" t="s">
        <v>127</v>
      </c>
      <c r="C120" s="37" t="s">
        <v>59</v>
      </c>
      <c r="D120" s="38" t="s">
        <v>145</v>
      </c>
      <c r="E120" s="116"/>
      <c r="F120" s="40">
        <v>0</v>
      </c>
      <c r="G120" s="66">
        <v>1000</v>
      </c>
      <c r="H120" s="75">
        <f t="shared" si="1"/>
        <v>0</v>
      </c>
      <c r="I120" s="39">
        <v>1000</v>
      </c>
      <c r="J120" s="40">
        <v>1000</v>
      </c>
    </row>
    <row r="121" spans="1:10" x14ac:dyDescent="0.2">
      <c r="A121" s="149" t="s">
        <v>693</v>
      </c>
      <c r="B121" s="37" t="s">
        <v>127</v>
      </c>
      <c r="C121" s="37" t="s">
        <v>146</v>
      </c>
      <c r="D121" s="38" t="s">
        <v>605</v>
      </c>
      <c r="E121" s="116"/>
      <c r="F121" s="40">
        <v>0</v>
      </c>
      <c r="G121" s="66">
        <v>1000</v>
      </c>
      <c r="H121" s="75">
        <f t="shared" si="1"/>
        <v>0</v>
      </c>
      <c r="I121" s="39">
        <v>1000</v>
      </c>
      <c r="J121" s="40">
        <v>1000</v>
      </c>
    </row>
    <row r="122" spans="1:10" x14ac:dyDescent="0.2">
      <c r="A122" s="149" t="s">
        <v>693</v>
      </c>
      <c r="B122" s="37" t="s">
        <v>127</v>
      </c>
      <c r="C122" s="37" t="s">
        <v>147</v>
      </c>
      <c r="D122" s="38" t="s">
        <v>606</v>
      </c>
      <c r="E122" s="116"/>
      <c r="F122" s="40">
        <v>425000</v>
      </c>
      <c r="G122" s="66">
        <v>475000</v>
      </c>
      <c r="H122" s="75">
        <f t="shared" si="1"/>
        <v>0</v>
      </c>
      <c r="I122" s="39">
        <v>475000</v>
      </c>
      <c r="J122" s="40">
        <v>450000</v>
      </c>
    </row>
    <row r="123" spans="1:10" x14ac:dyDescent="0.2">
      <c r="A123" s="149" t="s">
        <v>693</v>
      </c>
      <c r="B123" s="37" t="s">
        <v>127</v>
      </c>
      <c r="C123" s="37" t="s">
        <v>61</v>
      </c>
      <c r="D123" s="38" t="s">
        <v>607</v>
      </c>
      <c r="E123" s="116"/>
      <c r="F123" s="40">
        <v>15000</v>
      </c>
      <c r="G123" s="66">
        <v>17000</v>
      </c>
      <c r="H123" s="75">
        <f t="shared" si="1"/>
        <v>0</v>
      </c>
      <c r="I123" s="39">
        <v>17000</v>
      </c>
      <c r="J123" s="40">
        <v>17000</v>
      </c>
    </row>
    <row r="124" spans="1:10" x14ac:dyDescent="0.2">
      <c r="A124" s="149" t="s">
        <v>693</v>
      </c>
      <c r="B124" s="37" t="s">
        <v>127</v>
      </c>
      <c r="C124" s="37" t="s">
        <v>63</v>
      </c>
      <c r="D124" s="38" t="s">
        <v>148</v>
      </c>
      <c r="E124" s="116"/>
      <c r="F124" s="40">
        <v>12000</v>
      </c>
      <c r="G124" s="66">
        <v>5000</v>
      </c>
      <c r="H124" s="75">
        <f t="shared" si="1"/>
        <v>0</v>
      </c>
      <c r="I124" s="39">
        <v>5000</v>
      </c>
      <c r="J124" s="40">
        <v>5000</v>
      </c>
    </row>
    <row r="125" spans="1:10" x14ac:dyDescent="0.2">
      <c r="A125" s="149" t="s">
        <v>693</v>
      </c>
      <c r="B125" s="37" t="s">
        <v>127</v>
      </c>
      <c r="C125" s="37" t="s">
        <v>149</v>
      </c>
      <c r="D125" s="38" t="s">
        <v>150</v>
      </c>
      <c r="E125" s="116"/>
      <c r="F125" s="40">
        <v>10000</v>
      </c>
      <c r="G125" s="66">
        <v>6000</v>
      </c>
      <c r="H125" s="75">
        <f t="shared" si="1"/>
        <v>0</v>
      </c>
      <c r="I125" s="39">
        <v>6000</v>
      </c>
      <c r="J125" s="40">
        <v>6000</v>
      </c>
    </row>
    <row r="126" spans="1:10" x14ac:dyDescent="0.2">
      <c r="A126" s="149" t="s">
        <v>693</v>
      </c>
      <c r="B126" s="37" t="s">
        <v>127</v>
      </c>
      <c r="C126" s="37" t="s">
        <v>80</v>
      </c>
      <c r="D126" s="38" t="s">
        <v>151</v>
      </c>
      <c r="E126" s="116"/>
      <c r="F126" s="40">
        <v>0</v>
      </c>
      <c r="G126" s="66">
        <v>10000</v>
      </c>
      <c r="H126" s="75">
        <f t="shared" si="1"/>
        <v>-4000</v>
      </c>
      <c r="I126" s="39">
        <v>14000</v>
      </c>
      <c r="J126" s="40">
        <v>22000</v>
      </c>
    </row>
    <row r="127" spans="1:10" x14ac:dyDescent="0.2">
      <c r="A127" s="149" t="s">
        <v>693</v>
      </c>
      <c r="B127" s="37" t="s">
        <v>127</v>
      </c>
      <c r="C127" s="37" t="s">
        <v>152</v>
      </c>
      <c r="D127" s="38" t="s">
        <v>153</v>
      </c>
      <c r="E127" s="116"/>
      <c r="F127" s="40">
        <v>1000</v>
      </c>
      <c r="G127" s="66">
        <v>3000</v>
      </c>
      <c r="H127" s="75">
        <f t="shared" si="1"/>
        <v>-2000</v>
      </c>
      <c r="I127" s="39">
        <v>5000</v>
      </c>
      <c r="J127" s="40">
        <v>5000</v>
      </c>
    </row>
    <row r="128" spans="1:10" x14ac:dyDescent="0.2">
      <c r="A128" s="149" t="s">
        <v>693</v>
      </c>
      <c r="B128" s="37" t="s">
        <v>127</v>
      </c>
      <c r="C128" s="37" t="s">
        <v>154</v>
      </c>
      <c r="D128" s="38" t="s">
        <v>155</v>
      </c>
      <c r="E128" s="116"/>
      <c r="F128" s="40">
        <v>140000</v>
      </c>
      <c r="G128" s="66">
        <v>145000</v>
      </c>
      <c r="H128" s="75">
        <f t="shared" si="1"/>
        <v>-10000</v>
      </c>
      <c r="I128" s="39">
        <v>155000</v>
      </c>
      <c r="J128" s="40">
        <v>160000</v>
      </c>
    </row>
    <row r="129" spans="1:10" x14ac:dyDescent="0.2">
      <c r="A129" s="149" t="s">
        <v>693</v>
      </c>
      <c r="B129" s="37" t="s">
        <v>127</v>
      </c>
      <c r="C129" s="37" t="s">
        <v>156</v>
      </c>
      <c r="D129" s="38" t="s">
        <v>608</v>
      </c>
      <c r="E129" s="116"/>
      <c r="F129" s="40">
        <v>0</v>
      </c>
      <c r="G129" s="66">
        <v>1000</v>
      </c>
      <c r="H129" s="75">
        <f t="shared" si="1"/>
        <v>0</v>
      </c>
      <c r="I129" s="39">
        <v>1000</v>
      </c>
      <c r="J129" s="40">
        <v>1000</v>
      </c>
    </row>
    <row r="130" spans="1:10" ht="4.5" customHeight="1" thickBot="1" x14ac:dyDescent="0.25">
      <c r="A130" s="126"/>
      <c r="B130" s="117"/>
      <c r="C130" s="117"/>
      <c r="D130" s="118"/>
      <c r="E130" s="119"/>
      <c r="F130" s="190"/>
      <c r="G130" s="120"/>
      <c r="H130" s="75"/>
      <c r="I130" s="121"/>
      <c r="J130" s="41"/>
    </row>
    <row r="131" spans="1:10" s="3" customFormat="1" x14ac:dyDescent="0.2">
      <c r="A131" s="122"/>
      <c r="B131" s="123"/>
      <c r="C131" s="123"/>
      <c r="D131" s="124"/>
      <c r="E131" s="4" t="s">
        <v>157</v>
      </c>
      <c r="F131" s="29">
        <f>SUM(F99:F130)</f>
        <v>2066000</v>
      </c>
      <c r="G131" s="67">
        <f>SUM(G99:G130)</f>
        <v>2123000</v>
      </c>
      <c r="H131" s="75">
        <f t="shared" si="1"/>
        <v>14000</v>
      </c>
      <c r="I131" s="28">
        <f>SUM(I99:I130)</f>
        <v>2109000</v>
      </c>
      <c r="J131" s="29">
        <f>SUM(J99:J130)</f>
        <v>2017000</v>
      </c>
    </row>
    <row r="132" spans="1:10" s="3" customFormat="1" ht="9" customHeight="1" x14ac:dyDescent="0.2">
      <c r="A132" s="122"/>
      <c r="B132" s="123"/>
      <c r="C132" s="123"/>
      <c r="D132" s="124"/>
      <c r="E132" s="4"/>
      <c r="F132" s="29"/>
      <c r="G132" s="67"/>
      <c r="H132" s="75"/>
      <c r="I132" s="28"/>
      <c r="J132" s="29"/>
    </row>
    <row r="133" spans="1:10" x14ac:dyDescent="0.2">
      <c r="A133" s="134" t="s">
        <v>686</v>
      </c>
      <c r="B133" s="37" t="s">
        <v>111</v>
      </c>
      <c r="C133" s="37" t="s">
        <v>158</v>
      </c>
      <c r="D133" s="38" t="s">
        <v>159</v>
      </c>
      <c r="E133" s="116"/>
      <c r="F133" s="40">
        <v>10000</v>
      </c>
      <c r="G133" s="66">
        <v>16000</v>
      </c>
      <c r="H133" s="75">
        <f t="shared" si="1"/>
        <v>-4000</v>
      </c>
      <c r="I133" s="39">
        <v>20000</v>
      </c>
      <c r="J133" s="40">
        <v>20000</v>
      </c>
    </row>
    <row r="134" spans="1:10" x14ac:dyDescent="0.2">
      <c r="A134" s="134" t="s">
        <v>686</v>
      </c>
      <c r="B134" s="37" t="s">
        <v>111</v>
      </c>
      <c r="C134" s="37" t="s">
        <v>160</v>
      </c>
      <c r="D134" s="38" t="s">
        <v>161</v>
      </c>
      <c r="E134" s="116"/>
      <c r="F134" s="40">
        <v>2000</v>
      </c>
      <c r="G134" s="66">
        <v>1000</v>
      </c>
      <c r="H134" s="75">
        <f t="shared" si="1"/>
        <v>0</v>
      </c>
      <c r="I134" s="39">
        <v>1000</v>
      </c>
      <c r="J134" s="40">
        <v>1000</v>
      </c>
    </row>
    <row r="135" spans="1:10" x14ac:dyDescent="0.2">
      <c r="A135" s="134" t="s">
        <v>686</v>
      </c>
      <c r="B135" s="37" t="s">
        <v>111</v>
      </c>
      <c r="C135" s="37" t="s">
        <v>162</v>
      </c>
      <c r="D135" s="38" t="s">
        <v>163</v>
      </c>
      <c r="E135" s="116"/>
      <c r="F135" s="40">
        <v>70000</v>
      </c>
      <c r="G135" s="66">
        <v>25000</v>
      </c>
      <c r="H135" s="75">
        <f t="shared" si="1"/>
        <v>-5000</v>
      </c>
      <c r="I135" s="39">
        <v>30000</v>
      </c>
      <c r="J135" s="40">
        <v>30000</v>
      </c>
    </row>
    <row r="136" spans="1:10" ht="4.5" customHeight="1" thickBot="1" x14ac:dyDescent="0.25">
      <c r="A136" s="126"/>
      <c r="B136" s="117"/>
      <c r="C136" s="117"/>
      <c r="D136" s="118"/>
      <c r="E136" s="119"/>
      <c r="F136" s="190"/>
      <c r="G136" s="120"/>
      <c r="H136" s="75"/>
      <c r="I136" s="121"/>
      <c r="J136" s="41"/>
    </row>
    <row r="137" spans="1:10" s="3" customFormat="1" ht="12.75" customHeight="1" thickBot="1" x14ac:dyDescent="0.25">
      <c r="A137" s="122"/>
      <c r="B137" s="123"/>
      <c r="C137" s="123"/>
      <c r="D137" s="124"/>
      <c r="E137" s="4" t="s">
        <v>172</v>
      </c>
      <c r="F137" s="29">
        <f>SUM(F133:F136)</f>
        <v>82000</v>
      </c>
      <c r="G137" s="67">
        <f>SUM(G133:G136)</f>
        <v>42000</v>
      </c>
      <c r="H137" s="75">
        <f t="shared" ref="H137:H211" si="2">G137-I137</f>
        <v>-9000</v>
      </c>
      <c r="I137" s="28">
        <f>SUM(I133:I136)</f>
        <v>51000</v>
      </c>
      <c r="J137" s="29">
        <f>SUM(J133:J136)</f>
        <v>51000</v>
      </c>
    </row>
    <row r="138" spans="1:10" s="3" customFormat="1" ht="12.75" customHeight="1" thickBot="1" x14ac:dyDescent="0.25">
      <c r="A138" s="76" t="s">
        <v>582</v>
      </c>
      <c r="B138" s="16"/>
      <c r="C138" s="16"/>
      <c r="D138" s="233" t="s">
        <v>1</v>
      </c>
      <c r="E138" s="234"/>
      <c r="F138" s="23" t="s">
        <v>2</v>
      </c>
      <c r="G138" s="64" t="s">
        <v>2</v>
      </c>
      <c r="H138" s="229" t="s">
        <v>684</v>
      </c>
      <c r="I138" s="22" t="s">
        <v>2</v>
      </c>
      <c r="J138" s="23" t="s">
        <v>2</v>
      </c>
    </row>
    <row r="139" spans="1:10" ht="16.5" thickBot="1" x14ac:dyDescent="0.25">
      <c r="A139" s="78" t="s">
        <v>685</v>
      </c>
      <c r="B139" s="17" t="s">
        <v>3</v>
      </c>
      <c r="C139" s="17" t="s">
        <v>4</v>
      </c>
      <c r="D139" s="235"/>
      <c r="E139" s="236"/>
      <c r="F139" s="25">
        <v>2021</v>
      </c>
      <c r="G139" s="65">
        <v>2020</v>
      </c>
      <c r="H139" s="230"/>
      <c r="I139" s="24">
        <v>2019</v>
      </c>
      <c r="J139" s="25">
        <v>2018</v>
      </c>
    </row>
    <row r="140" spans="1:10" ht="8.25" customHeight="1" x14ac:dyDescent="0.2">
      <c r="A140" s="98"/>
      <c r="B140" s="99"/>
      <c r="F140" s="189"/>
      <c r="G140" s="112"/>
      <c r="H140" s="113"/>
      <c r="I140" s="114"/>
      <c r="J140" s="26"/>
    </row>
    <row r="141" spans="1:10" x14ac:dyDescent="0.2">
      <c r="A141" s="134" t="s">
        <v>693</v>
      </c>
      <c r="B141" s="37" t="s">
        <v>173</v>
      </c>
      <c r="C141" s="37" t="s">
        <v>45</v>
      </c>
      <c r="D141" s="38" t="s">
        <v>610</v>
      </c>
      <c r="E141" s="116"/>
      <c r="F141" s="40">
        <v>45000</v>
      </c>
      <c r="G141" s="66">
        <v>10000</v>
      </c>
      <c r="H141" s="75">
        <f t="shared" si="2"/>
        <v>-41000</v>
      </c>
      <c r="I141" s="39">
        <v>51000</v>
      </c>
      <c r="J141" s="40">
        <v>51000</v>
      </c>
    </row>
    <row r="142" spans="1:10" x14ac:dyDescent="0.2">
      <c r="A142" s="134" t="s">
        <v>693</v>
      </c>
      <c r="B142" s="37" t="s">
        <v>173</v>
      </c>
      <c r="C142" s="37" t="s">
        <v>158</v>
      </c>
      <c r="D142" s="38" t="s">
        <v>174</v>
      </c>
      <c r="E142" s="116"/>
      <c r="F142" s="40">
        <v>10000</v>
      </c>
      <c r="G142" s="66">
        <v>10000</v>
      </c>
      <c r="H142" s="75">
        <f t="shared" si="2"/>
        <v>-60000</v>
      </c>
      <c r="I142" s="39">
        <v>70000</v>
      </c>
      <c r="J142" s="40">
        <v>70000</v>
      </c>
    </row>
    <row r="143" spans="1:10" x14ac:dyDescent="0.2">
      <c r="A143" s="134" t="s">
        <v>693</v>
      </c>
      <c r="B143" s="37" t="s">
        <v>173</v>
      </c>
      <c r="C143" s="37" t="s">
        <v>175</v>
      </c>
      <c r="D143" s="38" t="s">
        <v>176</v>
      </c>
      <c r="E143" s="116"/>
      <c r="F143" s="40">
        <v>30000</v>
      </c>
      <c r="G143" s="66">
        <v>10000</v>
      </c>
      <c r="H143" s="75">
        <f t="shared" si="2"/>
        <v>-25000</v>
      </c>
      <c r="I143" s="39">
        <v>35000</v>
      </c>
      <c r="J143" s="40">
        <v>35000</v>
      </c>
    </row>
    <row r="144" spans="1:10" x14ac:dyDescent="0.2">
      <c r="A144" s="134" t="s">
        <v>693</v>
      </c>
      <c r="B144" s="37" t="s">
        <v>173</v>
      </c>
      <c r="C144" s="37" t="s">
        <v>177</v>
      </c>
      <c r="D144" s="38" t="s">
        <v>178</v>
      </c>
      <c r="E144" s="116"/>
      <c r="F144" s="40">
        <v>15000</v>
      </c>
      <c r="G144" s="66">
        <v>10000</v>
      </c>
      <c r="H144" s="75">
        <f t="shared" si="2"/>
        <v>-35000</v>
      </c>
      <c r="I144" s="39">
        <v>45000</v>
      </c>
      <c r="J144" s="40">
        <v>40000</v>
      </c>
    </row>
    <row r="145" spans="1:10" x14ac:dyDescent="0.2">
      <c r="A145" s="134" t="s">
        <v>693</v>
      </c>
      <c r="B145" s="37" t="s">
        <v>173</v>
      </c>
      <c r="C145" s="37" t="s">
        <v>164</v>
      </c>
      <c r="D145" s="38" t="s">
        <v>609</v>
      </c>
      <c r="E145" s="116"/>
      <c r="F145" s="40">
        <v>6000</v>
      </c>
      <c r="G145" s="66">
        <v>10000</v>
      </c>
      <c r="H145" s="75">
        <f t="shared" ref="H145:H150" si="3">G145-I145</f>
        <v>-30000</v>
      </c>
      <c r="I145" s="39">
        <v>40000</v>
      </c>
      <c r="J145" s="40">
        <v>30000</v>
      </c>
    </row>
    <row r="146" spans="1:10" x14ac:dyDescent="0.2">
      <c r="A146" s="134" t="s">
        <v>693</v>
      </c>
      <c r="B146" s="37" t="s">
        <v>173</v>
      </c>
      <c r="C146" s="37" t="s">
        <v>165</v>
      </c>
      <c r="D146" s="38" t="s">
        <v>584</v>
      </c>
      <c r="E146" s="116"/>
      <c r="F146" s="40">
        <v>472000</v>
      </c>
      <c r="G146" s="66">
        <v>472000</v>
      </c>
      <c r="H146" s="75">
        <f t="shared" si="3"/>
        <v>0</v>
      </c>
      <c r="I146" s="39">
        <v>472000</v>
      </c>
      <c r="J146" s="40">
        <v>575000</v>
      </c>
    </row>
    <row r="147" spans="1:10" x14ac:dyDescent="0.2">
      <c r="A147" s="134" t="s">
        <v>693</v>
      </c>
      <c r="B147" s="37" t="s">
        <v>173</v>
      </c>
      <c r="C147" s="37" t="s">
        <v>179</v>
      </c>
      <c r="D147" s="38" t="s">
        <v>180</v>
      </c>
      <c r="E147" s="116"/>
      <c r="F147" s="40">
        <v>600000</v>
      </c>
      <c r="G147" s="66">
        <v>600000</v>
      </c>
      <c r="H147" s="75">
        <f t="shared" si="3"/>
        <v>300000</v>
      </c>
      <c r="I147" s="39">
        <v>300000</v>
      </c>
      <c r="J147" s="40">
        <v>300000</v>
      </c>
    </row>
    <row r="148" spans="1:10" x14ac:dyDescent="0.2">
      <c r="A148" s="134" t="s">
        <v>693</v>
      </c>
      <c r="B148" s="37" t="s">
        <v>173</v>
      </c>
      <c r="C148" s="37" t="s">
        <v>166</v>
      </c>
      <c r="D148" s="38" t="s">
        <v>167</v>
      </c>
      <c r="E148" s="116"/>
      <c r="F148" s="40">
        <v>26000</v>
      </c>
      <c r="G148" s="66">
        <v>50000</v>
      </c>
      <c r="H148" s="75">
        <f t="shared" si="3"/>
        <v>0</v>
      </c>
      <c r="I148" s="39">
        <v>50000</v>
      </c>
      <c r="J148" s="40">
        <v>30000</v>
      </c>
    </row>
    <row r="149" spans="1:10" x14ac:dyDescent="0.2">
      <c r="A149" s="134" t="s">
        <v>693</v>
      </c>
      <c r="B149" s="37" t="s">
        <v>173</v>
      </c>
      <c r="C149" s="37" t="s">
        <v>168</v>
      </c>
      <c r="D149" s="38" t="s">
        <v>169</v>
      </c>
      <c r="E149" s="116"/>
      <c r="F149" s="40">
        <v>7000</v>
      </c>
      <c r="G149" s="66">
        <v>10000</v>
      </c>
      <c r="H149" s="75">
        <f t="shared" si="3"/>
        <v>-40000</v>
      </c>
      <c r="I149" s="39">
        <v>50000</v>
      </c>
      <c r="J149" s="40">
        <v>30000</v>
      </c>
    </row>
    <row r="150" spans="1:10" x14ac:dyDescent="0.2">
      <c r="A150" s="134" t="s">
        <v>693</v>
      </c>
      <c r="B150" s="37" t="s">
        <v>173</v>
      </c>
      <c r="C150" s="37" t="s">
        <v>170</v>
      </c>
      <c r="D150" s="38" t="s">
        <v>171</v>
      </c>
      <c r="E150" s="116"/>
      <c r="F150" s="40">
        <v>38000</v>
      </c>
      <c r="G150" s="66">
        <v>50000</v>
      </c>
      <c r="H150" s="75">
        <f t="shared" si="3"/>
        <v>-100000</v>
      </c>
      <c r="I150" s="39">
        <v>150000</v>
      </c>
      <c r="J150" s="40">
        <v>285000</v>
      </c>
    </row>
    <row r="151" spans="1:10" ht="4.5" customHeight="1" thickBot="1" x14ac:dyDescent="0.25">
      <c r="A151" s="126"/>
      <c r="B151" s="117"/>
      <c r="C151" s="117"/>
      <c r="D151" s="118"/>
      <c r="E151" s="119"/>
      <c r="F151" s="190"/>
      <c r="G151" s="120"/>
      <c r="H151" s="75"/>
      <c r="I151" s="121"/>
      <c r="J151" s="41"/>
    </row>
    <row r="152" spans="1:10" s="3" customFormat="1" x14ac:dyDescent="0.2">
      <c r="A152" s="122"/>
      <c r="B152" s="123"/>
      <c r="C152" s="123"/>
      <c r="D152" s="124"/>
      <c r="E152" s="4" t="s">
        <v>181</v>
      </c>
      <c r="F152" s="29">
        <f>SUM(F141:F151)</f>
        <v>1249000</v>
      </c>
      <c r="G152" s="67">
        <f>SUM(G141:G151)</f>
        <v>1232000</v>
      </c>
      <c r="H152" s="75">
        <f t="shared" si="2"/>
        <v>-31000</v>
      </c>
      <c r="I152" s="28">
        <f>SUM(I141:I151)</f>
        <v>1263000</v>
      </c>
      <c r="J152" s="29">
        <f>SUM(J141:J151)</f>
        <v>1446000</v>
      </c>
    </row>
    <row r="153" spans="1:10" s="3" customFormat="1" x14ac:dyDescent="0.2">
      <c r="A153" s="122"/>
      <c r="B153" s="123"/>
      <c r="C153" s="123"/>
      <c r="D153" s="124"/>
      <c r="E153" s="4"/>
      <c r="F153" s="29"/>
      <c r="G153" s="67"/>
      <c r="H153" s="75"/>
      <c r="I153" s="28"/>
      <c r="J153" s="29"/>
    </row>
    <row r="154" spans="1:10" x14ac:dyDescent="0.2">
      <c r="A154" s="134" t="s">
        <v>693</v>
      </c>
      <c r="B154" s="37" t="s">
        <v>182</v>
      </c>
      <c r="C154" s="37" t="s">
        <v>158</v>
      </c>
      <c r="D154" s="38" t="s">
        <v>183</v>
      </c>
      <c r="E154" s="116"/>
      <c r="F154" s="40">
        <v>5000</v>
      </c>
      <c r="G154" s="66">
        <v>5000</v>
      </c>
      <c r="H154" s="75">
        <f t="shared" si="2"/>
        <v>-5000</v>
      </c>
      <c r="I154" s="39">
        <v>10000</v>
      </c>
      <c r="J154" s="40">
        <v>15000</v>
      </c>
    </row>
    <row r="155" spans="1:10" x14ac:dyDescent="0.2">
      <c r="A155" s="134" t="s">
        <v>693</v>
      </c>
      <c r="B155" s="37" t="s">
        <v>182</v>
      </c>
      <c r="C155" s="37" t="s">
        <v>160</v>
      </c>
      <c r="D155" s="38" t="s">
        <v>184</v>
      </c>
      <c r="E155" s="116"/>
      <c r="F155" s="40">
        <v>0</v>
      </c>
      <c r="G155" s="66">
        <v>1000</v>
      </c>
      <c r="H155" s="75">
        <f t="shared" si="2"/>
        <v>0</v>
      </c>
      <c r="I155" s="39">
        <v>1000</v>
      </c>
      <c r="J155" s="40">
        <v>1000</v>
      </c>
    </row>
    <row r="156" spans="1:10" x14ac:dyDescent="0.2">
      <c r="A156" s="134" t="s">
        <v>693</v>
      </c>
      <c r="B156" s="37" t="s">
        <v>182</v>
      </c>
      <c r="C156" s="37" t="s">
        <v>162</v>
      </c>
      <c r="D156" s="38" t="s">
        <v>185</v>
      </c>
      <c r="E156" s="116"/>
      <c r="F156" s="40">
        <v>1000</v>
      </c>
      <c r="G156" s="66">
        <v>3000</v>
      </c>
      <c r="H156" s="75">
        <f t="shared" si="2"/>
        <v>-2000</v>
      </c>
      <c r="I156" s="39">
        <v>5000</v>
      </c>
      <c r="J156" s="40">
        <v>10000</v>
      </c>
    </row>
    <row r="157" spans="1:10" ht="4.5" customHeight="1" thickBot="1" x14ac:dyDescent="0.25">
      <c r="A157" s="126"/>
      <c r="B157" s="117"/>
      <c r="C157" s="117"/>
      <c r="D157" s="118"/>
      <c r="E157" s="119"/>
      <c r="F157" s="190"/>
      <c r="G157" s="120"/>
      <c r="H157" s="75"/>
      <c r="I157" s="121"/>
      <c r="J157" s="41"/>
    </row>
    <row r="158" spans="1:10" s="3" customFormat="1" x14ac:dyDescent="0.2">
      <c r="A158" s="122"/>
      <c r="B158" s="123"/>
      <c r="C158" s="123"/>
      <c r="D158" s="124"/>
      <c r="E158" s="4" t="s">
        <v>186</v>
      </c>
      <c r="F158" s="29">
        <f>SUM(F154:F157)</f>
        <v>6000</v>
      </c>
      <c r="G158" s="67">
        <f>SUM(G154:G157)</f>
        <v>9000</v>
      </c>
      <c r="H158" s="75">
        <f t="shared" si="2"/>
        <v>-7000</v>
      </c>
      <c r="I158" s="28">
        <f>SUM(I154:I157)</f>
        <v>16000</v>
      </c>
      <c r="J158" s="29">
        <f>SUM(J154:J157)</f>
        <v>26000</v>
      </c>
    </row>
    <row r="159" spans="1:10" s="3" customFormat="1" ht="12.75" customHeight="1" x14ac:dyDescent="0.2">
      <c r="A159" s="122"/>
      <c r="B159" s="123"/>
      <c r="C159" s="123"/>
      <c r="D159" s="124"/>
      <c r="E159" s="4"/>
      <c r="F159" s="29"/>
      <c r="G159" s="67"/>
      <c r="H159" s="75"/>
      <c r="I159" s="28"/>
      <c r="J159" s="29"/>
    </row>
    <row r="160" spans="1:10" ht="12.75" customHeight="1" x14ac:dyDescent="0.2">
      <c r="A160" s="134" t="s">
        <v>693</v>
      </c>
      <c r="B160" s="37" t="s">
        <v>188</v>
      </c>
      <c r="C160" s="37" t="s">
        <v>85</v>
      </c>
      <c r="D160" s="38" t="s">
        <v>568</v>
      </c>
      <c r="E160" s="116"/>
      <c r="F160" s="40">
        <v>1235000</v>
      </c>
      <c r="G160" s="66">
        <v>1245000</v>
      </c>
      <c r="H160" s="75">
        <f t="shared" si="2"/>
        <v>12000</v>
      </c>
      <c r="I160" s="39">
        <v>1233000</v>
      </c>
      <c r="J160" s="40">
        <v>1059000</v>
      </c>
    </row>
    <row r="161" spans="1:12" x14ac:dyDescent="0.2">
      <c r="A161" s="149" t="s">
        <v>693</v>
      </c>
      <c r="B161" s="47" t="s">
        <v>188</v>
      </c>
      <c r="C161" s="56" t="s">
        <v>560</v>
      </c>
      <c r="D161" s="38" t="s">
        <v>561</v>
      </c>
      <c r="E161" s="116"/>
      <c r="F161" s="40">
        <v>120000</v>
      </c>
      <c r="G161" s="66">
        <v>120000</v>
      </c>
      <c r="H161" s="75">
        <f t="shared" si="2"/>
        <v>120000</v>
      </c>
      <c r="I161" s="39"/>
      <c r="J161" s="40">
        <v>80000</v>
      </c>
    </row>
    <row r="162" spans="1:12" ht="4.5" customHeight="1" thickBot="1" x14ac:dyDescent="0.25">
      <c r="A162" s="126"/>
      <c r="B162" s="117"/>
      <c r="C162" s="117"/>
      <c r="D162" s="118"/>
      <c r="E162" s="119"/>
      <c r="F162" s="190"/>
      <c r="G162" s="120"/>
      <c r="H162" s="75"/>
      <c r="I162" s="121"/>
      <c r="J162" s="41"/>
    </row>
    <row r="163" spans="1:12" s="3" customFormat="1" x14ac:dyDescent="0.2">
      <c r="A163" s="122"/>
      <c r="B163" s="123"/>
      <c r="C163" s="123"/>
      <c r="D163" s="124"/>
      <c r="E163" s="4" t="s">
        <v>189</v>
      </c>
      <c r="F163" s="29">
        <f>SUM(F160:F162)</f>
        <v>1355000</v>
      </c>
      <c r="G163" s="67">
        <f>SUM(G160:G162)</f>
        <v>1365000</v>
      </c>
      <c r="H163" s="75">
        <f t="shared" si="2"/>
        <v>132000</v>
      </c>
      <c r="I163" s="28">
        <f>SUM(I160:I162)</f>
        <v>1233000</v>
      </c>
      <c r="J163" s="29">
        <f>SUM(J160:J162)</f>
        <v>1139000</v>
      </c>
    </row>
    <row r="164" spans="1:12" s="3" customFormat="1" x14ac:dyDescent="0.2">
      <c r="A164" s="122"/>
      <c r="B164" s="123"/>
      <c r="C164" s="123"/>
      <c r="D164" s="124"/>
      <c r="E164" s="4"/>
      <c r="F164" s="29"/>
      <c r="G164" s="67"/>
      <c r="H164" s="75"/>
      <c r="I164" s="28"/>
      <c r="J164" s="29"/>
    </row>
    <row r="165" spans="1:12" x14ac:dyDescent="0.2">
      <c r="A165" s="134" t="s">
        <v>693</v>
      </c>
      <c r="B165" s="37" t="s">
        <v>190</v>
      </c>
      <c r="C165" s="37" t="s">
        <v>85</v>
      </c>
      <c r="D165" s="38" t="s">
        <v>191</v>
      </c>
      <c r="E165" s="116"/>
      <c r="F165" s="40">
        <v>970000</v>
      </c>
      <c r="G165" s="66">
        <v>978000</v>
      </c>
      <c r="H165" s="75">
        <f t="shared" si="2"/>
        <v>10000</v>
      </c>
      <c r="I165" s="39">
        <v>968000</v>
      </c>
      <c r="J165" s="40">
        <v>866000</v>
      </c>
    </row>
    <row r="166" spans="1:12" ht="4.5" customHeight="1" thickBot="1" x14ac:dyDescent="0.25">
      <c r="A166" s="126"/>
      <c r="B166" s="117"/>
      <c r="C166" s="117"/>
      <c r="D166" s="118"/>
      <c r="E166" s="119"/>
      <c r="F166" s="190"/>
      <c r="G166" s="120"/>
      <c r="H166" s="75"/>
      <c r="I166" s="121"/>
      <c r="J166" s="41"/>
    </row>
    <row r="167" spans="1:12" s="3" customFormat="1" x14ac:dyDescent="0.2">
      <c r="A167" s="122"/>
      <c r="B167" s="123"/>
      <c r="C167" s="123"/>
      <c r="D167" s="124"/>
      <c r="E167" s="4" t="s">
        <v>192</v>
      </c>
      <c r="F167" s="29">
        <f>SUM(F165:F166)</f>
        <v>970000</v>
      </c>
      <c r="G167" s="67">
        <f>SUM(G165:G166)</f>
        <v>978000</v>
      </c>
      <c r="H167" s="75">
        <f t="shared" si="2"/>
        <v>10000</v>
      </c>
      <c r="I167" s="28">
        <f>SUM(I165:I166)</f>
        <v>968000</v>
      </c>
      <c r="J167" s="29">
        <f>SUM(J165:J166)</f>
        <v>866000</v>
      </c>
    </row>
    <row r="168" spans="1:12" s="3" customFormat="1" x14ac:dyDescent="0.2">
      <c r="A168" s="122"/>
      <c r="B168" s="123"/>
      <c r="C168" s="123"/>
      <c r="D168" s="124"/>
      <c r="E168" s="4"/>
      <c r="F168" s="29"/>
      <c r="G168" s="67"/>
      <c r="H168" s="75"/>
      <c r="I168" s="28"/>
      <c r="J168" s="29"/>
    </row>
    <row r="169" spans="1:12" x14ac:dyDescent="0.2">
      <c r="A169" s="149" t="s">
        <v>689</v>
      </c>
      <c r="B169" s="37" t="s">
        <v>193</v>
      </c>
      <c r="C169" s="37" t="s">
        <v>108</v>
      </c>
      <c r="D169" s="38" t="s">
        <v>194</v>
      </c>
      <c r="E169" s="116"/>
      <c r="F169" s="40">
        <v>5000</v>
      </c>
      <c r="G169" s="66">
        <v>8000</v>
      </c>
      <c r="H169" s="75">
        <f t="shared" si="2"/>
        <v>0</v>
      </c>
      <c r="I169" s="39">
        <v>8000</v>
      </c>
      <c r="J169" s="40">
        <v>8000</v>
      </c>
    </row>
    <row r="170" spans="1:12" x14ac:dyDescent="0.2">
      <c r="A170" s="149" t="s">
        <v>689</v>
      </c>
      <c r="B170" s="37" t="s">
        <v>193</v>
      </c>
      <c r="C170" s="37" t="s">
        <v>109</v>
      </c>
      <c r="D170" s="38" t="s">
        <v>195</v>
      </c>
      <c r="E170" s="116"/>
      <c r="F170" s="40">
        <v>7000</v>
      </c>
      <c r="G170" s="66">
        <v>17000</v>
      </c>
      <c r="H170" s="75">
        <f t="shared" si="2"/>
        <v>0</v>
      </c>
      <c r="I170" s="39">
        <v>17000</v>
      </c>
      <c r="J170" s="40">
        <v>16000</v>
      </c>
    </row>
    <row r="171" spans="1:12" x14ac:dyDescent="0.2">
      <c r="A171" s="149" t="s">
        <v>689</v>
      </c>
      <c r="B171" s="37" t="s">
        <v>193</v>
      </c>
      <c r="C171" s="37" t="s">
        <v>14</v>
      </c>
      <c r="D171" s="38" t="s">
        <v>196</v>
      </c>
      <c r="E171" s="116"/>
      <c r="F171" s="40">
        <v>6000</v>
      </c>
      <c r="G171" s="66">
        <v>6000</v>
      </c>
      <c r="H171" s="75">
        <f t="shared" si="2"/>
        <v>0</v>
      </c>
      <c r="I171" s="39">
        <v>6000</v>
      </c>
      <c r="J171" s="40">
        <v>6000</v>
      </c>
      <c r="K171" s="18"/>
      <c r="L171" s="18"/>
    </row>
    <row r="172" spans="1:12" x14ac:dyDescent="0.2">
      <c r="A172" s="149" t="s">
        <v>689</v>
      </c>
      <c r="B172" s="37" t="s">
        <v>193</v>
      </c>
      <c r="C172" s="37" t="s">
        <v>143</v>
      </c>
      <c r="D172" s="38" t="s">
        <v>611</v>
      </c>
      <c r="E172" s="116"/>
      <c r="F172" s="40">
        <v>2000</v>
      </c>
      <c r="G172" s="66">
        <v>3000</v>
      </c>
      <c r="H172" s="75">
        <f t="shared" si="2"/>
        <v>0</v>
      </c>
      <c r="I172" s="39">
        <v>3000</v>
      </c>
      <c r="J172" s="40">
        <v>3000</v>
      </c>
    </row>
    <row r="173" spans="1:12" x14ac:dyDescent="0.2">
      <c r="A173" s="149" t="s">
        <v>689</v>
      </c>
      <c r="B173" s="37" t="s">
        <v>193</v>
      </c>
      <c r="C173" s="37" t="s">
        <v>105</v>
      </c>
      <c r="D173" s="38" t="s">
        <v>197</v>
      </c>
      <c r="E173" s="116"/>
      <c r="F173" s="40">
        <v>60000</v>
      </c>
      <c r="G173" s="66">
        <v>60000</v>
      </c>
      <c r="H173" s="75">
        <f t="shared" si="2"/>
        <v>20000</v>
      </c>
      <c r="I173" s="39">
        <v>40000</v>
      </c>
      <c r="J173" s="40">
        <v>50000</v>
      </c>
    </row>
    <row r="174" spans="1:12" ht="4.5" customHeight="1" thickBot="1" x14ac:dyDescent="0.25">
      <c r="A174" s="126"/>
      <c r="B174" s="117"/>
      <c r="C174" s="117"/>
      <c r="D174" s="118"/>
      <c r="E174" s="119"/>
      <c r="F174" s="190"/>
      <c r="G174" s="120"/>
      <c r="H174" s="75"/>
      <c r="I174" s="121"/>
      <c r="J174" s="41"/>
    </row>
    <row r="175" spans="1:12" s="3" customFormat="1" x14ac:dyDescent="0.2">
      <c r="A175" s="122"/>
      <c r="B175" s="123"/>
      <c r="C175" s="123"/>
      <c r="D175" s="124"/>
      <c r="E175" s="4" t="s">
        <v>198</v>
      </c>
      <c r="F175" s="29">
        <f>SUM(F169:F174)</f>
        <v>80000</v>
      </c>
      <c r="G175" s="67">
        <f>SUM(G169:G174)</f>
        <v>94000</v>
      </c>
      <c r="H175" s="75">
        <f t="shared" si="2"/>
        <v>20000</v>
      </c>
      <c r="I175" s="28">
        <f>SUM(I169:I174)</f>
        <v>74000</v>
      </c>
      <c r="J175" s="29">
        <f>SUM(J169:J174)</f>
        <v>83000</v>
      </c>
    </row>
    <row r="176" spans="1:12" s="3" customFormat="1" x14ac:dyDescent="0.2">
      <c r="A176" s="122"/>
      <c r="B176" s="123"/>
      <c r="C176" s="123"/>
      <c r="D176" s="124"/>
      <c r="E176" s="4"/>
      <c r="F176" s="29"/>
      <c r="G176" s="67"/>
      <c r="H176" s="75"/>
      <c r="I176" s="28"/>
      <c r="J176" s="29"/>
    </row>
    <row r="177" spans="1:12" x14ac:dyDescent="0.2">
      <c r="A177" s="134" t="s">
        <v>693</v>
      </c>
      <c r="B177" s="37" t="s">
        <v>199</v>
      </c>
      <c r="C177" s="37" t="s">
        <v>200</v>
      </c>
      <c r="D177" s="38" t="s">
        <v>201</v>
      </c>
      <c r="E177" s="116"/>
      <c r="F177" s="40">
        <v>400000</v>
      </c>
      <c r="G177" s="66">
        <v>480000</v>
      </c>
      <c r="H177" s="75">
        <f t="shared" si="2"/>
        <v>-160000</v>
      </c>
      <c r="I177" s="39">
        <v>640000</v>
      </c>
      <c r="J177" s="40">
        <v>530000</v>
      </c>
    </row>
    <row r="178" spans="1:12" x14ac:dyDescent="0.2">
      <c r="A178" s="134" t="s">
        <v>693</v>
      </c>
      <c r="B178" s="37" t="s">
        <v>199</v>
      </c>
      <c r="C178" s="37" t="s">
        <v>187</v>
      </c>
      <c r="D178" s="38" t="s">
        <v>583</v>
      </c>
      <c r="E178" s="116"/>
      <c r="F178" s="191">
        <v>75000</v>
      </c>
      <c r="G178" s="68">
        <v>100000</v>
      </c>
      <c r="H178" s="75">
        <f t="shared" si="2"/>
        <v>-10000</v>
      </c>
      <c r="I178" s="49">
        <v>110000</v>
      </c>
      <c r="J178" s="50">
        <v>110000</v>
      </c>
    </row>
    <row r="179" spans="1:12" ht="4.5" customHeight="1" thickBot="1" x14ac:dyDescent="0.25">
      <c r="A179" s="126"/>
      <c r="B179" s="117"/>
      <c r="C179" s="117"/>
      <c r="D179" s="118"/>
      <c r="E179" s="119"/>
      <c r="F179" s="190"/>
      <c r="G179" s="120"/>
      <c r="H179" s="75"/>
      <c r="I179" s="121"/>
      <c r="J179" s="41"/>
    </row>
    <row r="180" spans="1:12" s="3" customFormat="1" x14ac:dyDescent="0.2">
      <c r="A180" s="122"/>
      <c r="B180" s="123"/>
      <c r="C180" s="123"/>
      <c r="D180" s="124"/>
      <c r="E180" s="4" t="s">
        <v>202</v>
      </c>
      <c r="F180" s="29">
        <f>SUM(F177:F179)</f>
        <v>475000</v>
      </c>
      <c r="G180" s="67">
        <f>SUM(G177:G179)</f>
        <v>580000</v>
      </c>
      <c r="H180" s="75">
        <f t="shared" si="2"/>
        <v>-170000</v>
      </c>
      <c r="I180" s="28">
        <f>SUM(I177:I179)</f>
        <v>750000</v>
      </c>
      <c r="J180" s="29">
        <f>SUM(J177:J179)</f>
        <v>640000</v>
      </c>
    </row>
    <row r="181" spans="1:12" s="3" customFormat="1" x14ac:dyDescent="0.2">
      <c r="A181" s="122"/>
      <c r="B181" s="123"/>
      <c r="C181" s="123"/>
      <c r="D181" s="124"/>
      <c r="E181" s="4"/>
      <c r="F181" s="29"/>
      <c r="G181" s="67"/>
      <c r="H181" s="75"/>
      <c r="I181" s="28"/>
      <c r="J181" s="29"/>
    </row>
    <row r="182" spans="1:12" x14ac:dyDescent="0.2">
      <c r="A182" s="134" t="s">
        <v>693</v>
      </c>
      <c r="B182" s="37" t="s">
        <v>203</v>
      </c>
      <c r="C182" s="37" t="s">
        <v>108</v>
      </c>
      <c r="D182" s="38" t="s">
        <v>204</v>
      </c>
      <c r="E182" s="116"/>
      <c r="F182" s="40">
        <v>17000</v>
      </c>
      <c r="G182" s="66">
        <v>16000</v>
      </c>
      <c r="H182" s="75">
        <f t="shared" si="2"/>
        <v>0</v>
      </c>
      <c r="I182" s="39">
        <v>16000</v>
      </c>
      <c r="J182" s="40">
        <v>19000</v>
      </c>
    </row>
    <row r="183" spans="1:12" x14ac:dyDescent="0.2">
      <c r="A183" s="134" t="s">
        <v>693</v>
      </c>
      <c r="B183" s="37" t="s">
        <v>203</v>
      </c>
      <c r="C183" s="37" t="s">
        <v>109</v>
      </c>
      <c r="D183" s="38" t="s">
        <v>205</v>
      </c>
      <c r="E183" s="116"/>
      <c r="F183" s="40">
        <v>50000</v>
      </c>
      <c r="G183" s="66">
        <v>45000</v>
      </c>
      <c r="H183" s="75">
        <f t="shared" si="2"/>
        <v>1000</v>
      </c>
      <c r="I183" s="39">
        <v>44000</v>
      </c>
      <c r="J183" s="40">
        <v>34000</v>
      </c>
    </row>
    <row r="184" spans="1:12" x14ac:dyDescent="0.2">
      <c r="A184" s="134" t="s">
        <v>693</v>
      </c>
      <c r="B184" s="37" t="s">
        <v>203</v>
      </c>
      <c r="C184" s="37" t="s">
        <v>14</v>
      </c>
      <c r="D184" s="38" t="s">
        <v>206</v>
      </c>
      <c r="E184" s="116"/>
      <c r="F184" s="40">
        <v>15000</v>
      </c>
      <c r="G184" s="66">
        <v>15000</v>
      </c>
      <c r="H184" s="75">
        <f t="shared" si="2"/>
        <v>0</v>
      </c>
      <c r="I184" s="39">
        <v>15000</v>
      </c>
      <c r="J184" s="40">
        <v>15000</v>
      </c>
      <c r="K184" s="18"/>
      <c r="L184" s="18"/>
    </row>
    <row r="185" spans="1:12" ht="4.5" customHeight="1" thickBot="1" x14ac:dyDescent="0.25">
      <c r="A185" s="126"/>
      <c r="B185" s="117"/>
      <c r="C185" s="117"/>
      <c r="D185" s="118"/>
      <c r="E185" s="119"/>
      <c r="F185" s="190"/>
      <c r="G185" s="120"/>
      <c r="H185" s="75"/>
      <c r="I185" s="121"/>
      <c r="J185" s="41"/>
    </row>
    <row r="186" spans="1:12" s="3" customFormat="1" x14ac:dyDescent="0.2">
      <c r="A186" s="122"/>
      <c r="B186" s="123"/>
      <c r="C186" s="123"/>
      <c r="D186" s="124"/>
      <c r="E186" s="4" t="s">
        <v>207</v>
      </c>
      <c r="F186" s="29">
        <f>SUM(F182:F185)</f>
        <v>82000</v>
      </c>
      <c r="G186" s="67">
        <f>SUM(G182:G185)</f>
        <v>76000</v>
      </c>
      <c r="H186" s="75">
        <f t="shared" si="2"/>
        <v>1000</v>
      </c>
      <c r="I186" s="28">
        <f>SUM(I182:I185)</f>
        <v>75000</v>
      </c>
      <c r="J186" s="29">
        <f>SUM(J182:J185)</f>
        <v>68000</v>
      </c>
    </row>
    <row r="187" spans="1:12" s="3" customFormat="1" x14ac:dyDescent="0.2">
      <c r="A187" s="122"/>
      <c r="B187" s="130"/>
      <c r="C187" s="123"/>
      <c r="D187" s="124"/>
      <c r="E187" s="4"/>
      <c r="F187" s="29"/>
      <c r="G187" s="67"/>
      <c r="H187" s="75"/>
      <c r="I187" s="28"/>
      <c r="J187" s="29"/>
    </row>
    <row r="188" spans="1:12" x14ac:dyDescent="0.2">
      <c r="A188" s="149" t="s">
        <v>693</v>
      </c>
      <c r="B188" s="37" t="s">
        <v>208</v>
      </c>
      <c r="C188" s="37" t="s">
        <v>209</v>
      </c>
      <c r="D188" s="38" t="s">
        <v>210</v>
      </c>
      <c r="E188" s="116"/>
      <c r="F188" s="40">
        <v>4000</v>
      </c>
      <c r="G188" s="66">
        <v>8000</v>
      </c>
      <c r="H188" s="75">
        <f t="shared" si="2"/>
        <v>-2000</v>
      </c>
      <c r="I188" s="39">
        <v>10000</v>
      </c>
      <c r="J188" s="40">
        <v>10000</v>
      </c>
    </row>
    <row r="189" spans="1:12" x14ac:dyDescent="0.2">
      <c r="A189" s="149" t="s">
        <v>693</v>
      </c>
      <c r="B189" s="37" t="s">
        <v>208</v>
      </c>
      <c r="C189" s="37" t="s">
        <v>105</v>
      </c>
      <c r="D189" s="38" t="s">
        <v>211</v>
      </c>
      <c r="E189" s="116"/>
      <c r="F189" s="40">
        <v>1800000</v>
      </c>
      <c r="G189" s="66">
        <v>1665000</v>
      </c>
      <c r="H189" s="75">
        <f t="shared" si="2"/>
        <v>25000</v>
      </c>
      <c r="I189" s="39">
        <v>1640000</v>
      </c>
      <c r="J189" s="40">
        <v>1400000</v>
      </c>
    </row>
    <row r="190" spans="1:12" x14ac:dyDescent="0.2">
      <c r="A190" s="149" t="s">
        <v>693</v>
      </c>
      <c r="B190" s="37" t="s">
        <v>208</v>
      </c>
      <c r="C190" s="37" t="s">
        <v>179</v>
      </c>
      <c r="D190" s="38" t="s">
        <v>612</v>
      </c>
      <c r="E190" s="116"/>
      <c r="F190" s="40">
        <v>7000</v>
      </c>
      <c r="G190" s="66">
        <v>10000</v>
      </c>
      <c r="H190" s="75">
        <f t="shared" si="2"/>
        <v>-25000</v>
      </c>
      <c r="I190" s="39">
        <v>35000</v>
      </c>
      <c r="J190" s="40">
        <v>12000</v>
      </c>
    </row>
    <row r="191" spans="1:12" ht="4.5" customHeight="1" thickBot="1" x14ac:dyDescent="0.25">
      <c r="A191" s="126"/>
      <c r="B191" s="117"/>
      <c r="C191" s="117"/>
      <c r="D191" s="118"/>
      <c r="E191" s="119"/>
      <c r="F191" s="190"/>
      <c r="G191" s="120"/>
      <c r="H191" s="75"/>
      <c r="I191" s="121"/>
      <c r="J191" s="41"/>
    </row>
    <row r="192" spans="1:12" s="3" customFormat="1" x14ac:dyDescent="0.2">
      <c r="A192" s="122"/>
      <c r="B192" s="123"/>
      <c r="C192" s="123"/>
      <c r="D192" s="124"/>
      <c r="E192" s="4" t="s">
        <v>212</v>
      </c>
      <c r="F192" s="29">
        <f>SUM(F188:F191)</f>
        <v>1811000</v>
      </c>
      <c r="G192" s="67">
        <f>SUM(G188:G191)</f>
        <v>1683000</v>
      </c>
      <c r="H192" s="75">
        <f t="shared" si="2"/>
        <v>-2000</v>
      </c>
      <c r="I192" s="28">
        <f>SUM(I188:I191)</f>
        <v>1685000</v>
      </c>
      <c r="J192" s="29">
        <f>SUM(J188:J191)</f>
        <v>1422000</v>
      </c>
    </row>
    <row r="193" spans="1:10" s="3" customFormat="1" x14ac:dyDescent="0.2">
      <c r="A193" s="122"/>
      <c r="B193" s="123"/>
      <c r="C193" s="123"/>
      <c r="D193" s="124"/>
      <c r="E193" s="4"/>
      <c r="F193" s="29"/>
      <c r="G193" s="67"/>
      <c r="H193" s="75"/>
      <c r="I193" s="28"/>
      <c r="J193" s="29"/>
    </row>
    <row r="194" spans="1:10" x14ac:dyDescent="0.2">
      <c r="A194" s="134" t="s">
        <v>693</v>
      </c>
      <c r="B194" s="37" t="s">
        <v>213</v>
      </c>
      <c r="C194" s="37" t="s">
        <v>214</v>
      </c>
      <c r="D194" s="38" t="s">
        <v>215</v>
      </c>
      <c r="E194" s="116"/>
      <c r="F194" s="40">
        <v>1000</v>
      </c>
      <c r="G194" s="66">
        <v>1000</v>
      </c>
      <c r="H194" s="75">
        <f t="shared" si="2"/>
        <v>0</v>
      </c>
      <c r="I194" s="39">
        <v>1000</v>
      </c>
      <c r="J194" s="40">
        <v>1000</v>
      </c>
    </row>
    <row r="195" spans="1:10" ht="4.5" customHeight="1" thickBot="1" x14ac:dyDescent="0.25">
      <c r="A195" s="126"/>
      <c r="B195" s="117"/>
      <c r="C195" s="117"/>
      <c r="D195" s="118"/>
      <c r="E195" s="119"/>
      <c r="F195" s="190"/>
      <c r="G195" s="120"/>
      <c r="H195" s="75"/>
      <c r="I195" s="121"/>
      <c r="J195" s="41"/>
    </row>
    <row r="196" spans="1:10" s="3" customFormat="1" x14ac:dyDescent="0.2">
      <c r="A196" s="122"/>
      <c r="B196" s="123"/>
      <c r="C196" s="123"/>
      <c r="D196" s="124"/>
      <c r="E196" s="4" t="s">
        <v>216</v>
      </c>
      <c r="F196" s="29">
        <f>SUM(F194:F195)</f>
        <v>1000</v>
      </c>
      <c r="G196" s="67">
        <f>SUM(G194:G195)</f>
        <v>1000</v>
      </c>
      <c r="H196" s="75">
        <f t="shared" si="2"/>
        <v>0</v>
      </c>
      <c r="I196" s="28">
        <f>SUM(I194:I195)</f>
        <v>1000</v>
      </c>
      <c r="J196" s="29">
        <f>SUM(J194:J195)</f>
        <v>1000</v>
      </c>
    </row>
    <row r="197" spans="1:10" s="3" customFormat="1" x14ac:dyDescent="0.2">
      <c r="A197" s="122"/>
      <c r="B197" s="123"/>
      <c r="C197" s="123"/>
      <c r="D197" s="124"/>
      <c r="E197" s="4"/>
      <c r="F197" s="29"/>
      <c r="G197" s="67"/>
      <c r="H197" s="75"/>
      <c r="I197" s="28"/>
      <c r="J197" s="29"/>
    </row>
    <row r="198" spans="1:10" s="3" customFormat="1" ht="13.5" thickBot="1" x14ac:dyDescent="0.25">
      <c r="A198" s="122"/>
      <c r="B198" s="123"/>
      <c r="C198" s="123"/>
      <c r="D198" s="124"/>
      <c r="E198" s="4"/>
      <c r="F198" s="29"/>
      <c r="G198" s="67"/>
      <c r="H198" s="75"/>
      <c r="I198" s="28"/>
      <c r="J198" s="29"/>
    </row>
    <row r="199" spans="1:10" s="3" customFormat="1" ht="17.25" thickTop="1" thickBot="1" x14ac:dyDescent="0.25">
      <c r="A199" s="122"/>
      <c r="B199" s="123"/>
      <c r="C199" s="239" t="s">
        <v>669</v>
      </c>
      <c r="D199" s="239"/>
      <c r="E199" s="239"/>
      <c r="F199" s="192">
        <f>SUM(F16+F64+F77+F93+F97+F131+F137+F152+F158+F163+F167+F175+F180+F186+F192+F196)</f>
        <v>12218000</v>
      </c>
      <c r="G199" s="69">
        <f>SUM(G16+G64+G77+G93+G97+G131+G137+G152+G158+G163+G167+G175+G180+G186+G192+G196)</f>
        <v>12088000</v>
      </c>
      <c r="H199" s="75">
        <f t="shared" si="2"/>
        <v>94000</v>
      </c>
      <c r="I199" s="61">
        <f>SUM(I16+I64+I77+I93+I97+I131+I137+I152+I158+I163+I167+I175+I180+I186+I192+I196)</f>
        <v>11994000</v>
      </c>
      <c r="J199" s="60">
        <f>SUM(J16+J64+J77+J93+J97+J131+J137+J152+J158+J163+J167+J175+J180+J186+J192+J196)</f>
        <v>10914000</v>
      </c>
    </row>
    <row r="200" spans="1:10" s="3" customFormat="1" ht="13.5" thickTop="1" x14ac:dyDescent="0.2">
      <c r="A200" s="122"/>
      <c r="B200" s="123"/>
      <c r="C200" s="123"/>
      <c r="D200" s="124"/>
      <c r="E200" s="4"/>
      <c r="F200" s="29"/>
      <c r="G200" s="67"/>
      <c r="H200" s="75"/>
      <c r="I200" s="28"/>
      <c r="J200" s="29"/>
    </row>
    <row r="201" spans="1:10" s="3" customFormat="1" ht="13.5" thickBot="1" x14ac:dyDescent="0.25">
      <c r="A201" s="122"/>
      <c r="B201" s="123"/>
      <c r="C201" s="123"/>
      <c r="D201" s="124"/>
      <c r="E201" s="4"/>
      <c r="F201" s="29"/>
      <c r="G201" s="67"/>
      <c r="H201" s="75"/>
      <c r="I201" s="28"/>
      <c r="J201" s="29"/>
    </row>
    <row r="202" spans="1:10" s="3" customFormat="1" ht="12.75" customHeight="1" thickBot="1" x14ac:dyDescent="0.25">
      <c r="A202" s="76" t="s">
        <v>582</v>
      </c>
      <c r="B202" s="16"/>
      <c r="C202" s="16"/>
      <c r="D202" s="233" t="s">
        <v>1</v>
      </c>
      <c r="E202" s="234"/>
      <c r="F202" s="23" t="s">
        <v>2</v>
      </c>
      <c r="G202" s="64" t="s">
        <v>2</v>
      </c>
      <c r="H202" s="229" t="s">
        <v>684</v>
      </c>
      <c r="I202" s="22" t="s">
        <v>2</v>
      </c>
      <c r="J202" s="23" t="s">
        <v>2</v>
      </c>
    </row>
    <row r="203" spans="1:10" ht="16.5" thickBot="1" x14ac:dyDescent="0.25">
      <c r="A203" s="78" t="s">
        <v>685</v>
      </c>
      <c r="B203" s="17" t="s">
        <v>3</v>
      </c>
      <c r="C203" s="17" t="s">
        <v>4</v>
      </c>
      <c r="D203" s="235"/>
      <c r="E203" s="236"/>
      <c r="F203" s="25">
        <v>2021</v>
      </c>
      <c r="G203" s="65">
        <v>2020</v>
      </c>
      <c r="H203" s="230"/>
      <c r="I203" s="24">
        <v>2019</v>
      </c>
      <c r="J203" s="25">
        <v>2018</v>
      </c>
    </row>
    <row r="204" spans="1:10" ht="8.25" customHeight="1" x14ac:dyDescent="0.2">
      <c r="A204" s="98"/>
      <c r="B204" s="99"/>
      <c r="F204" s="189"/>
      <c r="G204" s="112"/>
      <c r="H204" s="113"/>
      <c r="I204" s="114"/>
      <c r="J204" s="26"/>
    </row>
    <row r="205" spans="1:10" x14ac:dyDescent="0.2">
      <c r="A205" s="149" t="s">
        <v>701</v>
      </c>
      <c r="B205" s="37" t="s">
        <v>217</v>
      </c>
      <c r="C205" s="37" t="s">
        <v>218</v>
      </c>
      <c r="D205" s="38" t="s">
        <v>219</v>
      </c>
      <c r="E205" s="116"/>
      <c r="F205" s="40">
        <v>4000</v>
      </c>
      <c r="G205" s="66">
        <v>4000</v>
      </c>
      <c r="H205" s="75">
        <f t="shared" si="2"/>
        <v>0</v>
      </c>
      <c r="I205" s="39">
        <v>4000</v>
      </c>
      <c r="J205" s="40">
        <v>4000</v>
      </c>
    </row>
    <row r="206" spans="1:10" ht="4.5" customHeight="1" thickBot="1" x14ac:dyDescent="0.25">
      <c r="A206" s="138"/>
      <c r="B206" s="117"/>
      <c r="C206" s="117"/>
      <c r="D206" s="118"/>
      <c r="E206" s="119"/>
      <c r="F206" s="190"/>
      <c r="G206" s="120"/>
      <c r="H206" s="75"/>
      <c r="I206" s="121"/>
      <c r="J206" s="41"/>
    </row>
    <row r="207" spans="1:10" s="9" customFormat="1" ht="12" x14ac:dyDescent="0.2">
      <c r="A207" s="122"/>
      <c r="B207" s="131"/>
      <c r="C207" s="131"/>
      <c r="D207" s="132"/>
      <c r="E207" s="8" t="s">
        <v>220</v>
      </c>
      <c r="F207" s="32">
        <f>SUM(F205:F206)</f>
        <v>4000</v>
      </c>
      <c r="G207" s="70">
        <f>SUM(G205:G206)</f>
        <v>4000</v>
      </c>
      <c r="H207" s="75">
        <f t="shared" si="2"/>
        <v>0</v>
      </c>
      <c r="I207" s="31">
        <f>SUM(I205:I206)</f>
        <v>4000</v>
      </c>
      <c r="J207" s="32">
        <f>SUM(J205:J206)</f>
        <v>4000</v>
      </c>
    </row>
    <row r="208" spans="1:10" s="3" customFormat="1" x14ac:dyDescent="0.2">
      <c r="A208" s="122"/>
      <c r="B208" s="123"/>
      <c r="C208" s="123"/>
      <c r="D208" s="124"/>
      <c r="E208" s="4"/>
      <c r="F208" s="29"/>
      <c r="G208" s="67"/>
      <c r="H208" s="75"/>
      <c r="I208" s="28"/>
      <c r="J208" s="29"/>
    </row>
    <row r="209" spans="1:12" hidden="1" x14ac:dyDescent="0.2">
      <c r="A209" s="80" t="s">
        <v>221</v>
      </c>
      <c r="B209" s="37"/>
      <c r="C209" s="37" t="s">
        <v>108</v>
      </c>
      <c r="D209" s="38" t="s">
        <v>222</v>
      </c>
      <c r="E209" s="116"/>
      <c r="F209" s="40">
        <v>0</v>
      </c>
      <c r="G209" s="66">
        <v>0</v>
      </c>
      <c r="H209" s="75">
        <f t="shared" si="2"/>
        <v>0</v>
      </c>
      <c r="I209" s="39">
        <v>0</v>
      </c>
      <c r="J209" s="40">
        <v>16000</v>
      </c>
    </row>
    <row r="210" spans="1:12" hidden="1" x14ac:dyDescent="0.2">
      <c r="A210" s="80" t="s">
        <v>221</v>
      </c>
      <c r="B210" s="37"/>
      <c r="C210" s="37" t="s">
        <v>109</v>
      </c>
      <c r="D210" s="38" t="s">
        <v>223</v>
      </c>
      <c r="E210" s="116"/>
      <c r="F210" s="40">
        <v>0</v>
      </c>
      <c r="G210" s="66">
        <v>0</v>
      </c>
      <c r="H210" s="75">
        <f t="shared" si="2"/>
        <v>0</v>
      </c>
      <c r="I210" s="39">
        <v>0</v>
      </c>
      <c r="J210" s="40">
        <v>20000</v>
      </c>
    </row>
    <row r="211" spans="1:12" hidden="1" x14ac:dyDescent="0.2">
      <c r="A211" s="150" t="s">
        <v>221</v>
      </c>
      <c r="B211" s="37"/>
      <c r="C211" s="37" t="s">
        <v>14</v>
      </c>
      <c r="D211" s="38" t="s">
        <v>224</v>
      </c>
      <c r="E211" s="116"/>
      <c r="F211" s="40">
        <v>0</v>
      </c>
      <c r="G211" s="66">
        <v>0</v>
      </c>
      <c r="H211" s="75">
        <f t="shared" si="2"/>
        <v>0</v>
      </c>
      <c r="I211" s="39">
        <v>0</v>
      </c>
      <c r="J211" s="40">
        <v>12000</v>
      </c>
      <c r="K211" s="18"/>
      <c r="L211" s="18"/>
    </row>
    <row r="212" spans="1:12" x14ac:dyDescent="0.2">
      <c r="A212" s="134" t="s">
        <v>690</v>
      </c>
      <c r="B212" s="37" t="s">
        <v>221</v>
      </c>
      <c r="C212" s="37" t="s">
        <v>225</v>
      </c>
      <c r="D212" s="38" t="s">
        <v>226</v>
      </c>
      <c r="E212" s="116"/>
      <c r="F212" s="40">
        <v>8000</v>
      </c>
      <c r="G212" s="66">
        <v>10000</v>
      </c>
      <c r="H212" s="75">
        <f t="shared" ref="H212:H287" si="4">G212-I212</f>
        <v>0</v>
      </c>
      <c r="I212" s="39">
        <v>10000</v>
      </c>
      <c r="J212" s="40">
        <v>10000</v>
      </c>
    </row>
    <row r="213" spans="1:12" s="11" customFormat="1" x14ac:dyDescent="0.2">
      <c r="A213" s="151" t="s">
        <v>690</v>
      </c>
      <c r="B213" s="47" t="s">
        <v>221</v>
      </c>
      <c r="C213" s="45">
        <v>22621</v>
      </c>
      <c r="D213" s="48" t="s">
        <v>227</v>
      </c>
      <c r="E213" s="133"/>
      <c r="F213" s="40">
        <v>15000</v>
      </c>
      <c r="G213" s="66">
        <v>15000</v>
      </c>
      <c r="H213" s="75">
        <f t="shared" si="4"/>
        <v>0</v>
      </c>
      <c r="I213" s="39">
        <v>15000</v>
      </c>
      <c r="J213" s="40">
        <v>15000</v>
      </c>
    </row>
    <row r="214" spans="1:12" x14ac:dyDescent="0.2">
      <c r="A214" s="149" t="s">
        <v>690</v>
      </c>
      <c r="B214" s="47" t="s">
        <v>221</v>
      </c>
      <c r="C214" s="37" t="s">
        <v>559</v>
      </c>
      <c r="D214" s="46" t="s">
        <v>571</v>
      </c>
      <c r="E214" s="116"/>
      <c r="F214" s="40">
        <v>140000</v>
      </c>
      <c r="G214" s="66">
        <v>140000</v>
      </c>
      <c r="H214" s="75">
        <f t="shared" si="4"/>
        <v>140000</v>
      </c>
      <c r="I214" s="39"/>
      <c r="J214" s="40">
        <v>120000</v>
      </c>
    </row>
    <row r="215" spans="1:12" x14ac:dyDescent="0.2">
      <c r="A215" s="134" t="s">
        <v>690</v>
      </c>
      <c r="B215" s="37" t="s">
        <v>221</v>
      </c>
      <c r="C215" s="37" t="s">
        <v>228</v>
      </c>
      <c r="D215" s="38" t="s">
        <v>229</v>
      </c>
      <c r="E215" s="116"/>
      <c r="F215" s="40">
        <v>1000</v>
      </c>
      <c r="G215" s="66">
        <v>1000</v>
      </c>
      <c r="H215" s="75">
        <f t="shared" si="4"/>
        <v>0</v>
      </c>
      <c r="I215" s="39">
        <v>1000</v>
      </c>
      <c r="J215" s="40">
        <v>1000</v>
      </c>
    </row>
    <row r="216" spans="1:12" ht="4.5" customHeight="1" thickBot="1" x14ac:dyDescent="0.25">
      <c r="A216" s="138"/>
      <c r="B216" s="117"/>
      <c r="C216" s="117"/>
      <c r="D216" s="118"/>
      <c r="E216" s="119"/>
      <c r="F216" s="190"/>
      <c r="G216" s="120"/>
      <c r="H216" s="75"/>
      <c r="I216" s="121"/>
      <c r="J216" s="41"/>
    </row>
    <row r="217" spans="1:12" s="3" customFormat="1" x14ac:dyDescent="0.2">
      <c r="A217" s="122"/>
      <c r="B217" s="123"/>
      <c r="C217" s="123"/>
      <c r="D217" s="124"/>
      <c r="E217" s="4" t="s">
        <v>230</v>
      </c>
      <c r="F217" s="29">
        <f>SUM(F209:F216)</f>
        <v>164000</v>
      </c>
      <c r="G217" s="67">
        <f>SUM(G209:G216)</f>
        <v>166000</v>
      </c>
      <c r="H217" s="75">
        <f t="shared" si="4"/>
        <v>140000</v>
      </c>
      <c r="I217" s="28">
        <f>SUM(I209:I216)</f>
        <v>26000</v>
      </c>
      <c r="J217" s="29">
        <f>SUM(J209:J216)</f>
        <v>194000</v>
      </c>
    </row>
    <row r="218" spans="1:12" s="3" customFormat="1" x14ac:dyDescent="0.2">
      <c r="A218" s="122"/>
      <c r="B218" s="123"/>
      <c r="C218" s="123"/>
      <c r="D218" s="124"/>
      <c r="E218" s="4"/>
      <c r="F218" s="29"/>
      <c r="G218" s="67"/>
      <c r="H218" s="75"/>
      <c r="I218" s="28"/>
      <c r="J218" s="29"/>
    </row>
    <row r="219" spans="1:12" x14ac:dyDescent="0.2">
      <c r="A219" s="134" t="s">
        <v>688</v>
      </c>
      <c r="B219" s="42">
        <v>2312</v>
      </c>
      <c r="C219" s="42">
        <v>14300</v>
      </c>
      <c r="D219" s="38" t="s">
        <v>562</v>
      </c>
      <c r="E219" s="116"/>
      <c r="F219" s="40">
        <v>13000</v>
      </c>
      <c r="G219" s="66">
        <v>10000</v>
      </c>
      <c r="H219" s="75">
        <f t="shared" si="4"/>
        <v>0</v>
      </c>
      <c r="I219" s="39">
        <v>10000</v>
      </c>
      <c r="J219" s="40">
        <v>10000</v>
      </c>
    </row>
    <row r="220" spans="1:12" x14ac:dyDescent="0.2">
      <c r="A220" s="134" t="s">
        <v>688</v>
      </c>
      <c r="B220" s="42">
        <v>2312</v>
      </c>
      <c r="C220" s="42" t="s">
        <v>14</v>
      </c>
      <c r="D220" s="38" t="s">
        <v>563</v>
      </c>
      <c r="E220" s="116"/>
      <c r="F220" s="40">
        <v>4000</v>
      </c>
      <c r="G220" s="66">
        <v>4000</v>
      </c>
      <c r="H220" s="75">
        <f t="shared" si="4"/>
        <v>0</v>
      </c>
      <c r="I220" s="39">
        <v>4000</v>
      </c>
      <c r="J220" s="40">
        <v>4000</v>
      </c>
    </row>
    <row r="221" spans="1:12" x14ac:dyDescent="0.2">
      <c r="A221" s="134" t="s">
        <v>688</v>
      </c>
      <c r="B221" s="37" t="s">
        <v>231</v>
      </c>
      <c r="C221" s="37" t="s">
        <v>225</v>
      </c>
      <c r="D221" s="38" t="s">
        <v>232</v>
      </c>
      <c r="E221" s="116"/>
      <c r="F221" s="40">
        <v>10000</v>
      </c>
      <c r="G221" s="66">
        <v>22000</v>
      </c>
      <c r="H221" s="75">
        <f t="shared" si="4"/>
        <v>0</v>
      </c>
      <c r="I221" s="39">
        <v>22000</v>
      </c>
      <c r="J221" s="40">
        <v>22000</v>
      </c>
    </row>
    <row r="222" spans="1:12" x14ac:dyDescent="0.2">
      <c r="A222" s="134" t="s">
        <v>688</v>
      </c>
      <c r="B222" s="37" t="s">
        <v>231</v>
      </c>
      <c r="C222" s="37" t="s">
        <v>233</v>
      </c>
      <c r="D222" s="38" t="s">
        <v>234</v>
      </c>
      <c r="E222" s="116"/>
      <c r="F222" s="40">
        <v>40000</v>
      </c>
      <c r="G222" s="66">
        <v>54000</v>
      </c>
      <c r="H222" s="75">
        <f t="shared" si="4"/>
        <v>30000</v>
      </c>
      <c r="I222" s="39">
        <v>24000</v>
      </c>
      <c r="J222" s="40">
        <v>24000</v>
      </c>
    </row>
    <row r="223" spans="1:12" ht="12.75" customHeight="1" x14ac:dyDescent="0.2">
      <c r="A223" s="134" t="s">
        <v>688</v>
      </c>
      <c r="B223" s="37" t="s">
        <v>231</v>
      </c>
      <c r="C223" s="37" t="s">
        <v>105</v>
      </c>
      <c r="D223" s="38" t="s">
        <v>569</v>
      </c>
      <c r="E223" s="116"/>
      <c r="F223" s="40">
        <v>1000</v>
      </c>
      <c r="G223" s="66">
        <v>1000</v>
      </c>
      <c r="H223" s="75">
        <f t="shared" si="4"/>
        <v>0</v>
      </c>
      <c r="I223" s="39">
        <v>1000</v>
      </c>
      <c r="J223" s="40">
        <v>1000</v>
      </c>
    </row>
    <row r="224" spans="1:12" s="3" customFormat="1" x14ac:dyDescent="0.2">
      <c r="A224" s="134" t="s">
        <v>688</v>
      </c>
      <c r="B224" s="37" t="s">
        <v>231</v>
      </c>
      <c r="C224" s="37" t="s">
        <v>228</v>
      </c>
      <c r="D224" s="38" t="s">
        <v>235</v>
      </c>
      <c r="E224" s="116"/>
      <c r="F224" s="40">
        <v>5000</v>
      </c>
      <c r="G224" s="66">
        <v>5000</v>
      </c>
      <c r="H224" s="75">
        <f t="shared" si="4"/>
        <v>0</v>
      </c>
      <c r="I224" s="39">
        <v>5000</v>
      </c>
      <c r="J224" s="40">
        <v>5000</v>
      </c>
    </row>
    <row r="225" spans="1:10" s="3" customFormat="1" ht="3.75" customHeight="1" thickBot="1" x14ac:dyDescent="0.25">
      <c r="A225" s="138"/>
      <c r="B225" s="117"/>
      <c r="C225" s="117"/>
      <c r="D225" s="118"/>
      <c r="E225" s="119"/>
      <c r="F225" s="190"/>
      <c r="G225" s="120"/>
      <c r="H225" s="75"/>
      <c r="I225" s="121"/>
      <c r="J225" s="41"/>
    </row>
    <row r="226" spans="1:10" x14ac:dyDescent="0.2">
      <c r="A226" s="122"/>
      <c r="B226" s="123"/>
      <c r="C226" s="123"/>
      <c r="D226" s="124"/>
      <c r="E226" s="4" t="s">
        <v>236</v>
      </c>
      <c r="F226" s="29">
        <f>SUM(F219:F225)</f>
        <v>73000</v>
      </c>
      <c r="G226" s="67">
        <f>SUM(G219:G225)</f>
        <v>96000</v>
      </c>
      <c r="H226" s="75">
        <f t="shared" si="4"/>
        <v>30000</v>
      </c>
      <c r="I226" s="28">
        <f>SUM(I219:I225)</f>
        <v>66000</v>
      </c>
      <c r="J226" s="29">
        <f>SUM(J219:J225)</f>
        <v>66000</v>
      </c>
    </row>
    <row r="227" spans="1:10" x14ac:dyDescent="0.2">
      <c r="A227" s="122"/>
      <c r="B227" s="123"/>
      <c r="C227" s="123"/>
      <c r="D227" s="124"/>
      <c r="E227" s="4"/>
      <c r="F227" s="29"/>
      <c r="G227" s="67"/>
      <c r="H227" s="75"/>
      <c r="I227" s="28"/>
      <c r="J227" s="29"/>
    </row>
    <row r="228" spans="1:10" x14ac:dyDescent="0.2">
      <c r="A228" s="149" t="s">
        <v>690</v>
      </c>
      <c r="B228" s="37" t="s">
        <v>237</v>
      </c>
      <c r="C228" s="37" t="s">
        <v>108</v>
      </c>
      <c r="D228" s="38" t="s">
        <v>614</v>
      </c>
      <c r="E228" s="116"/>
      <c r="F228" s="40">
        <v>11000</v>
      </c>
      <c r="G228" s="66">
        <v>16000</v>
      </c>
      <c r="H228" s="75">
        <f t="shared" si="4"/>
        <v>0</v>
      </c>
      <c r="I228" s="39">
        <v>16000</v>
      </c>
      <c r="J228" s="40">
        <v>20000</v>
      </c>
    </row>
    <row r="229" spans="1:10" x14ac:dyDescent="0.2">
      <c r="A229" s="149" t="s">
        <v>690</v>
      </c>
      <c r="B229" s="37" t="s">
        <v>237</v>
      </c>
      <c r="C229" s="37" t="s">
        <v>109</v>
      </c>
      <c r="D229" s="38" t="s">
        <v>615</v>
      </c>
      <c r="E229" s="116"/>
      <c r="F229" s="40">
        <v>20000</v>
      </c>
      <c r="G229" s="66">
        <v>21000</v>
      </c>
      <c r="H229" s="75">
        <f t="shared" si="4"/>
        <v>0</v>
      </c>
      <c r="I229" s="39">
        <v>21000</v>
      </c>
      <c r="J229" s="40">
        <v>29000</v>
      </c>
    </row>
    <row r="230" spans="1:10" x14ac:dyDescent="0.2">
      <c r="A230" s="149" t="s">
        <v>690</v>
      </c>
      <c r="B230" s="37" t="s">
        <v>237</v>
      </c>
      <c r="C230" s="37" t="s">
        <v>14</v>
      </c>
      <c r="D230" s="38" t="s">
        <v>613</v>
      </c>
      <c r="E230" s="116"/>
      <c r="F230" s="40">
        <v>11000</v>
      </c>
      <c r="G230" s="66">
        <v>11000</v>
      </c>
      <c r="H230" s="75">
        <f t="shared" si="4"/>
        <v>0</v>
      </c>
      <c r="I230" s="39">
        <v>11000</v>
      </c>
      <c r="J230" s="40">
        <v>15000</v>
      </c>
    </row>
    <row r="231" spans="1:10" x14ac:dyDescent="0.2">
      <c r="A231" s="149" t="s">
        <v>690</v>
      </c>
      <c r="B231" s="37" t="s">
        <v>237</v>
      </c>
      <c r="C231" s="37" t="s">
        <v>45</v>
      </c>
      <c r="D231" s="38" t="s">
        <v>238</v>
      </c>
      <c r="E231" s="116"/>
      <c r="F231" s="40">
        <v>0</v>
      </c>
      <c r="G231" s="66">
        <v>1000</v>
      </c>
      <c r="H231" s="75">
        <f t="shared" si="4"/>
        <v>0</v>
      </c>
      <c r="I231" s="39">
        <v>1000</v>
      </c>
      <c r="J231" s="40">
        <v>1000</v>
      </c>
    </row>
    <row r="232" spans="1:10" x14ac:dyDescent="0.2">
      <c r="A232" s="149" t="s">
        <v>690</v>
      </c>
      <c r="B232" s="37" t="s">
        <v>237</v>
      </c>
      <c r="C232" s="37" t="s">
        <v>143</v>
      </c>
      <c r="D232" s="38" t="s">
        <v>616</v>
      </c>
      <c r="E232" s="116"/>
      <c r="F232" s="40">
        <v>0</v>
      </c>
      <c r="G232" s="66">
        <v>1000</v>
      </c>
      <c r="H232" s="75">
        <f t="shared" si="4"/>
        <v>0</v>
      </c>
      <c r="I232" s="39">
        <v>1000</v>
      </c>
      <c r="J232" s="40">
        <v>1000</v>
      </c>
    </row>
    <row r="233" spans="1:10" x14ac:dyDescent="0.2">
      <c r="A233" s="149" t="s">
        <v>690</v>
      </c>
      <c r="B233" s="37" t="s">
        <v>237</v>
      </c>
      <c r="C233" s="37" t="s">
        <v>49</v>
      </c>
      <c r="D233" s="38" t="s">
        <v>617</v>
      </c>
      <c r="E233" s="116"/>
      <c r="F233" s="40">
        <v>1000</v>
      </c>
      <c r="G233" s="66">
        <v>1000</v>
      </c>
      <c r="H233" s="75">
        <f t="shared" si="4"/>
        <v>0</v>
      </c>
      <c r="I233" s="39">
        <v>1000</v>
      </c>
      <c r="J233" s="40">
        <v>1000</v>
      </c>
    </row>
    <row r="234" spans="1:10" x14ac:dyDescent="0.2">
      <c r="A234" s="149" t="s">
        <v>690</v>
      </c>
      <c r="B234" s="37" t="s">
        <v>237</v>
      </c>
      <c r="C234" s="37" t="s">
        <v>53</v>
      </c>
      <c r="D234" s="38" t="s">
        <v>239</v>
      </c>
      <c r="E234" s="116"/>
      <c r="F234" s="40">
        <v>1000</v>
      </c>
      <c r="G234" s="66">
        <v>1000</v>
      </c>
      <c r="H234" s="75">
        <f t="shared" si="4"/>
        <v>0</v>
      </c>
      <c r="I234" s="39">
        <v>1000</v>
      </c>
      <c r="J234" s="40">
        <v>1000</v>
      </c>
    </row>
    <row r="235" spans="1:10" x14ac:dyDescent="0.2">
      <c r="A235" s="149" t="s">
        <v>690</v>
      </c>
      <c r="B235" s="37" t="s">
        <v>237</v>
      </c>
      <c r="C235" s="37" t="s">
        <v>57</v>
      </c>
      <c r="D235" s="38" t="s">
        <v>240</v>
      </c>
      <c r="E235" s="116"/>
      <c r="F235" s="40">
        <v>8000</v>
      </c>
      <c r="G235" s="66">
        <v>1000</v>
      </c>
      <c r="H235" s="75">
        <f t="shared" si="4"/>
        <v>0</v>
      </c>
      <c r="I235" s="39">
        <v>1000</v>
      </c>
      <c r="J235" s="40">
        <v>1000</v>
      </c>
    </row>
    <row r="236" spans="1:10" x14ac:dyDescent="0.2">
      <c r="A236" s="149" t="s">
        <v>690</v>
      </c>
      <c r="B236" s="37" t="s">
        <v>237</v>
      </c>
      <c r="C236" s="37" t="s">
        <v>59</v>
      </c>
      <c r="D236" s="38" t="s">
        <v>618</v>
      </c>
      <c r="E236" s="116"/>
      <c r="F236" s="40">
        <v>2000</v>
      </c>
      <c r="G236" s="66">
        <v>3000</v>
      </c>
      <c r="H236" s="75">
        <f t="shared" si="4"/>
        <v>0</v>
      </c>
      <c r="I236" s="39">
        <v>3000</v>
      </c>
      <c r="J236" s="40">
        <v>3000</v>
      </c>
    </row>
    <row r="237" spans="1:10" x14ac:dyDescent="0.2">
      <c r="A237" s="149" t="s">
        <v>690</v>
      </c>
      <c r="B237" s="37" t="s">
        <v>237</v>
      </c>
      <c r="C237" s="37" t="s">
        <v>200</v>
      </c>
      <c r="D237" s="38" t="s">
        <v>241</v>
      </c>
      <c r="E237" s="116"/>
      <c r="F237" s="40">
        <v>15000</v>
      </c>
      <c r="G237" s="66">
        <v>20000</v>
      </c>
      <c r="H237" s="75">
        <f t="shared" si="4"/>
        <v>-5000</v>
      </c>
      <c r="I237" s="39">
        <v>25000</v>
      </c>
      <c r="J237" s="40">
        <v>23000</v>
      </c>
    </row>
    <row r="238" spans="1:10" x14ac:dyDescent="0.2">
      <c r="A238" s="149" t="s">
        <v>690</v>
      </c>
      <c r="B238" s="37" t="s">
        <v>237</v>
      </c>
      <c r="C238" s="37" t="s">
        <v>61</v>
      </c>
      <c r="D238" s="38" t="s">
        <v>242</v>
      </c>
      <c r="E238" s="116"/>
      <c r="F238" s="40">
        <v>0</v>
      </c>
      <c r="G238" s="66">
        <v>1000</v>
      </c>
      <c r="H238" s="75">
        <f t="shared" si="4"/>
        <v>0</v>
      </c>
      <c r="I238" s="39">
        <v>1000</v>
      </c>
      <c r="J238" s="40">
        <v>1000</v>
      </c>
    </row>
    <row r="239" spans="1:10" x14ac:dyDescent="0.2">
      <c r="A239" s="149" t="s">
        <v>690</v>
      </c>
      <c r="B239" s="37" t="s">
        <v>237</v>
      </c>
      <c r="C239" s="37" t="s">
        <v>63</v>
      </c>
      <c r="D239" s="38" t="s">
        <v>243</v>
      </c>
      <c r="E239" s="116"/>
      <c r="F239" s="40">
        <v>1000</v>
      </c>
      <c r="G239" s="66">
        <v>1000</v>
      </c>
      <c r="H239" s="75">
        <f t="shared" si="4"/>
        <v>0</v>
      </c>
      <c r="I239" s="39">
        <v>1000</v>
      </c>
      <c r="J239" s="40">
        <v>1000</v>
      </c>
    </row>
    <row r="240" spans="1:10" x14ac:dyDescent="0.2">
      <c r="A240" s="149" t="s">
        <v>690</v>
      </c>
      <c r="B240" s="37" t="s">
        <v>237</v>
      </c>
      <c r="C240" s="37" t="s">
        <v>76</v>
      </c>
      <c r="D240" s="38" t="s">
        <v>619</v>
      </c>
      <c r="E240" s="116"/>
      <c r="F240" s="40">
        <v>15000</v>
      </c>
      <c r="G240" s="66">
        <v>1000</v>
      </c>
      <c r="H240" s="75">
        <f t="shared" si="4"/>
        <v>0</v>
      </c>
      <c r="I240" s="39">
        <v>1000</v>
      </c>
      <c r="J240" s="40">
        <v>1000</v>
      </c>
    </row>
    <row r="241" spans="1:10" hidden="1" x14ac:dyDescent="0.2">
      <c r="A241" s="149" t="s">
        <v>690</v>
      </c>
      <c r="B241" s="37" t="s">
        <v>237</v>
      </c>
      <c r="C241" s="37" t="s">
        <v>80</v>
      </c>
      <c r="D241" s="38" t="s">
        <v>244</v>
      </c>
      <c r="E241" s="116"/>
      <c r="F241" s="40">
        <v>0</v>
      </c>
      <c r="G241" s="66">
        <v>0</v>
      </c>
      <c r="H241" s="75">
        <f t="shared" si="4"/>
        <v>0</v>
      </c>
      <c r="I241" s="39">
        <v>0</v>
      </c>
      <c r="J241" s="40">
        <v>3000</v>
      </c>
    </row>
    <row r="242" spans="1:10" x14ac:dyDescent="0.2">
      <c r="A242" s="149" t="s">
        <v>690</v>
      </c>
      <c r="B242" s="37" t="s">
        <v>237</v>
      </c>
      <c r="C242" s="37" t="s">
        <v>154</v>
      </c>
      <c r="D242" s="38" t="s">
        <v>245</v>
      </c>
      <c r="E242" s="116"/>
      <c r="F242" s="40">
        <v>1000</v>
      </c>
      <c r="G242" s="66">
        <v>1000</v>
      </c>
      <c r="H242" s="75">
        <f t="shared" si="4"/>
        <v>0</v>
      </c>
      <c r="I242" s="39">
        <v>1000</v>
      </c>
      <c r="J242" s="40">
        <v>1000</v>
      </c>
    </row>
    <row r="243" spans="1:10" x14ac:dyDescent="0.2">
      <c r="A243" s="149" t="s">
        <v>690</v>
      </c>
      <c r="B243" s="37" t="s">
        <v>237</v>
      </c>
      <c r="C243" s="37" t="s">
        <v>82</v>
      </c>
      <c r="D243" s="38" t="s">
        <v>620</v>
      </c>
      <c r="E243" s="116"/>
      <c r="F243" s="40">
        <v>3000</v>
      </c>
      <c r="G243" s="66">
        <v>5000</v>
      </c>
      <c r="H243" s="75">
        <f t="shared" si="4"/>
        <v>1000</v>
      </c>
      <c r="I243" s="39">
        <v>4000</v>
      </c>
      <c r="J243" s="40">
        <v>4000</v>
      </c>
    </row>
    <row r="244" spans="1:10" x14ac:dyDescent="0.2">
      <c r="A244" s="149" t="s">
        <v>690</v>
      </c>
      <c r="B244" s="37" t="s">
        <v>237</v>
      </c>
      <c r="C244" s="37" t="s">
        <v>246</v>
      </c>
      <c r="D244" s="38" t="s">
        <v>247</v>
      </c>
      <c r="E244" s="116"/>
      <c r="F244" s="40">
        <v>1000</v>
      </c>
      <c r="G244" s="66">
        <v>1000</v>
      </c>
      <c r="H244" s="75">
        <f t="shared" si="4"/>
        <v>0</v>
      </c>
      <c r="I244" s="39">
        <v>1000</v>
      </c>
      <c r="J244" s="40">
        <v>1000</v>
      </c>
    </row>
    <row r="245" spans="1:10" x14ac:dyDescent="0.2">
      <c r="A245" s="149" t="s">
        <v>690</v>
      </c>
      <c r="B245" s="37" t="s">
        <v>237</v>
      </c>
      <c r="C245" s="37" t="s">
        <v>225</v>
      </c>
      <c r="D245" s="38" t="s">
        <v>248</v>
      </c>
      <c r="E245" s="116"/>
      <c r="F245" s="40">
        <v>20000</v>
      </c>
      <c r="G245" s="66">
        <v>50000</v>
      </c>
      <c r="H245" s="75">
        <f t="shared" si="4"/>
        <v>0</v>
      </c>
      <c r="I245" s="39">
        <v>50000</v>
      </c>
      <c r="J245" s="40">
        <v>45000</v>
      </c>
    </row>
    <row r="246" spans="1:10" x14ac:dyDescent="0.2">
      <c r="A246" s="149" t="s">
        <v>690</v>
      </c>
      <c r="B246" s="37" t="s">
        <v>237</v>
      </c>
      <c r="C246" s="37" t="s">
        <v>83</v>
      </c>
      <c r="D246" s="38" t="s">
        <v>249</v>
      </c>
      <c r="E246" s="116"/>
      <c r="F246" s="40">
        <v>0</v>
      </c>
      <c r="G246" s="66">
        <v>1000</v>
      </c>
      <c r="H246" s="75">
        <f t="shared" si="4"/>
        <v>0</v>
      </c>
      <c r="I246" s="39">
        <v>1000</v>
      </c>
      <c r="J246" s="40">
        <v>1000</v>
      </c>
    </row>
    <row r="247" spans="1:10" x14ac:dyDescent="0.2">
      <c r="A247" s="149" t="s">
        <v>690</v>
      </c>
      <c r="B247" s="37" t="s">
        <v>237</v>
      </c>
      <c r="C247" s="37" t="s">
        <v>105</v>
      </c>
      <c r="D247" s="38" t="s">
        <v>621</v>
      </c>
      <c r="E247" s="116"/>
      <c r="F247" s="40">
        <v>36000</v>
      </c>
      <c r="G247" s="66">
        <v>36000</v>
      </c>
      <c r="H247" s="75">
        <f t="shared" si="4"/>
        <v>3000</v>
      </c>
      <c r="I247" s="39">
        <v>33000</v>
      </c>
      <c r="J247" s="40">
        <v>30000</v>
      </c>
    </row>
    <row r="248" spans="1:10" x14ac:dyDescent="0.2">
      <c r="A248" s="149" t="s">
        <v>690</v>
      </c>
      <c r="B248" s="37" t="s">
        <v>237</v>
      </c>
      <c r="C248" s="37" t="s">
        <v>250</v>
      </c>
      <c r="D248" s="38" t="s">
        <v>622</v>
      </c>
      <c r="E248" s="116"/>
      <c r="F248" s="40">
        <v>0</v>
      </c>
      <c r="G248" s="66">
        <v>1000</v>
      </c>
      <c r="H248" s="75">
        <f t="shared" si="4"/>
        <v>0</v>
      </c>
      <c r="I248" s="39">
        <v>1000</v>
      </c>
      <c r="J248" s="40">
        <v>1000</v>
      </c>
    </row>
    <row r="249" spans="1:10" hidden="1" x14ac:dyDescent="0.2">
      <c r="A249" s="149" t="s">
        <v>690</v>
      </c>
      <c r="B249" s="37" t="s">
        <v>237</v>
      </c>
      <c r="C249" s="37" t="s">
        <v>97</v>
      </c>
      <c r="D249" s="38" t="s">
        <v>623</v>
      </c>
      <c r="E249" s="116"/>
      <c r="F249" s="40">
        <v>1000</v>
      </c>
      <c r="G249" s="66">
        <v>0</v>
      </c>
      <c r="H249" s="75">
        <f t="shared" si="4"/>
        <v>0</v>
      </c>
      <c r="I249" s="39">
        <v>0</v>
      </c>
      <c r="J249" s="40">
        <v>3000</v>
      </c>
    </row>
    <row r="250" spans="1:10" ht="12.75" customHeight="1" x14ac:dyDescent="0.2">
      <c r="A250" s="149" t="s">
        <v>690</v>
      </c>
      <c r="B250" s="37" t="s">
        <v>237</v>
      </c>
      <c r="C250" s="37" t="s">
        <v>122</v>
      </c>
      <c r="D250" s="38" t="s">
        <v>123</v>
      </c>
      <c r="E250" s="116"/>
      <c r="F250" s="40">
        <v>3000</v>
      </c>
      <c r="G250" s="66">
        <v>7000</v>
      </c>
      <c r="H250" s="75">
        <f t="shared" si="4"/>
        <v>0</v>
      </c>
      <c r="I250" s="39">
        <v>7000</v>
      </c>
      <c r="J250" s="40">
        <v>10000</v>
      </c>
    </row>
    <row r="251" spans="1:10" s="3" customFormat="1" ht="4.5" customHeight="1" thickBot="1" x14ac:dyDescent="0.25">
      <c r="A251" s="138"/>
      <c r="B251" s="117"/>
      <c r="C251" s="117"/>
      <c r="D251" s="118"/>
      <c r="E251" s="119"/>
      <c r="F251" s="190"/>
      <c r="G251" s="120"/>
      <c r="H251" s="75"/>
      <c r="I251" s="121"/>
      <c r="J251" s="41"/>
    </row>
    <row r="252" spans="1:10" x14ac:dyDescent="0.2">
      <c r="A252" s="122"/>
      <c r="B252" s="123"/>
      <c r="C252" s="123"/>
      <c r="D252" s="124"/>
      <c r="E252" s="4" t="s">
        <v>251</v>
      </c>
      <c r="F252" s="29">
        <f>SUM(F228:F251)</f>
        <v>150000</v>
      </c>
      <c r="G252" s="67">
        <f>SUM(G228:G251)</f>
        <v>181000</v>
      </c>
      <c r="H252" s="75">
        <f t="shared" si="4"/>
        <v>-1000</v>
      </c>
      <c r="I252" s="28">
        <f>SUM(I228:I251)</f>
        <v>182000</v>
      </c>
      <c r="J252" s="29">
        <f>SUM(J228:J251)</f>
        <v>197000</v>
      </c>
    </row>
    <row r="253" spans="1:10" x14ac:dyDescent="0.2">
      <c r="A253" s="122"/>
      <c r="B253" s="123"/>
      <c r="C253" s="123"/>
      <c r="D253" s="124"/>
      <c r="E253" s="4"/>
      <c r="F253" s="29"/>
      <c r="G253" s="67"/>
      <c r="H253" s="75"/>
      <c r="I253" s="28"/>
      <c r="J253" s="29"/>
    </row>
    <row r="254" spans="1:10" ht="12.75" customHeight="1" x14ac:dyDescent="0.2">
      <c r="A254" s="134" t="s">
        <v>690</v>
      </c>
      <c r="B254" s="37" t="s">
        <v>252</v>
      </c>
      <c r="C254" s="37" t="s">
        <v>225</v>
      </c>
      <c r="D254" s="38" t="s">
        <v>253</v>
      </c>
      <c r="E254" s="116"/>
      <c r="F254" s="40">
        <v>13000</v>
      </c>
      <c r="G254" s="66">
        <v>20000</v>
      </c>
      <c r="H254" s="75">
        <f t="shared" si="4"/>
        <v>0</v>
      </c>
      <c r="I254" s="39">
        <v>20000</v>
      </c>
      <c r="J254" s="40">
        <v>20000</v>
      </c>
    </row>
    <row r="255" spans="1:10" s="3" customFormat="1" x14ac:dyDescent="0.2">
      <c r="A255" s="134" t="s">
        <v>690</v>
      </c>
      <c r="B255" s="37" t="s">
        <v>252</v>
      </c>
      <c r="C255" s="37" t="s">
        <v>250</v>
      </c>
      <c r="D255" s="38" t="s">
        <v>624</v>
      </c>
      <c r="E255" s="116"/>
      <c r="F255" s="40">
        <v>1000</v>
      </c>
      <c r="G255" s="66">
        <v>1000</v>
      </c>
      <c r="H255" s="75">
        <f t="shared" si="4"/>
        <v>0</v>
      </c>
      <c r="I255" s="39">
        <v>1000</v>
      </c>
      <c r="J255" s="40">
        <v>1000</v>
      </c>
    </row>
    <row r="256" spans="1:10" s="3" customFormat="1" ht="4.5" customHeight="1" thickBot="1" x14ac:dyDescent="0.25">
      <c r="A256" s="138"/>
      <c r="B256" s="117"/>
      <c r="C256" s="117"/>
      <c r="D256" s="118"/>
      <c r="E256" s="119"/>
      <c r="F256" s="190"/>
      <c r="G256" s="120"/>
      <c r="H256" s="75"/>
      <c r="I256" s="121"/>
      <c r="J256" s="41"/>
    </row>
    <row r="257" spans="1:10" x14ac:dyDescent="0.2">
      <c r="A257" s="122"/>
      <c r="B257" s="123"/>
      <c r="C257" s="123"/>
      <c r="D257" s="124"/>
      <c r="E257" s="4" t="s">
        <v>254</v>
      </c>
      <c r="F257" s="29">
        <f>SUM(F254:F256)</f>
        <v>14000</v>
      </c>
      <c r="G257" s="67">
        <f>SUM(G254:G256)</f>
        <v>21000</v>
      </c>
      <c r="H257" s="75">
        <f t="shared" si="4"/>
        <v>0</v>
      </c>
      <c r="I257" s="28">
        <f>SUM(I254:I256)</f>
        <v>21000</v>
      </c>
      <c r="J257" s="29">
        <f>SUM(J254:J256)</f>
        <v>21000</v>
      </c>
    </row>
    <row r="258" spans="1:10" ht="12.75" customHeight="1" x14ac:dyDescent="0.2">
      <c r="A258" s="122"/>
      <c r="B258" s="123"/>
      <c r="C258" s="123"/>
      <c r="D258" s="124"/>
      <c r="E258" s="4"/>
      <c r="F258" s="29"/>
      <c r="G258" s="67"/>
      <c r="H258" s="75"/>
      <c r="I258" s="28"/>
      <c r="J258" s="29"/>
    </row>
    <row r="259" spans="1:10" s="3" customFormat="1" x14ac:dyDescent="0.2">
      <c r="A259" s="134" t="s">
        <v>690</v>
      </c>
      <c r="B259" s="37" t="s">
        <v>255</v>
      </c>
      <c r="C259" s="37" t="s">
        <v>225</v>
      </c>
      <c r="D259" s="38" t="s">
        <v>713</v>
      </c>
      <c r="E259" s="116"/>
      <c r="F259" s="40">
        <v>15000</v>
      </c>
      <c r="G259" s="66">
        <v>30000</v>
      </c>
      <c r="H259" s="96">
        <f>G259-I259</f>
        <v>13000</v>
      </c>
      <c r="I259" s="97">
        <v>17000</v>
      </c>
      <c r="J259" s="94">
        <v>17000</v>
      </c>
    </row>
    <row r="260" spans="1:10" s="3" customFormat="1" x14ac:dyDescent="0.2">
      <c r="A260" s="127" t="s">
        <v>690</v>
      </c>
      <c r="B260" s="47" t="s">
        <v>255</v>
      </c>
      <c r="C260" s="47" t="s">
        <v>703</v>
      </c>
      <c r="D260" s="48" t="s">
        <v>704</v>
      </c>
      <c r="E260" s="203"/>
      <c r="F260" s="40">
        <v>100000</v>
      </c>
      <c r="G260" s="204">
        <v>100000</v>
      </c>
      <c r="H260" s="204">
        <f t="shared" si="4"/>
        <v>100000</v>
      </c>
      <c r="I260" s="204">
        <v>0</v>
      </c>
      <c r="J260" s="40">
        <v>5000</v>
      </c>
    </row>
    <row r="261" spans="1:10" s="3" customFormat="1" ht="4.5" customHeight="1" thickBot="1" x14ac:dyDescent="0.25">
      <c r="A261" s="126"/>
      <c r="B261" s="117"/>
      <c r="C261" s="117"/>
      <c r="D261" s="118"/>
      <c r="E261" s="119"/>
      <c r="F261" s="190"/>
      <c r="G261" s="120"/>
      <c r="H261" s="75"/>
      <c r="I261" s="121"/>
      <c r="J261" s="41"/>
    </row>
    <row r="262" spans="1:10" x14ac:dyDescent="0.2">
      <c r="B262" s="123"/>
      <c r="C262" s="123"/>
      <c r="D262" s="124"/>
      <c r="E262" s="4" t="s">
        <v>256</v>
      </c>
      <c r="F262" s="29">
        <f>SUM(F259:F261)</f>
        <v>115000</v>
      </c>
      <c r="G262" s="67">
        <f>SUM(G259:G261)</f>
        <v>130000</v>
      </c>
      <c r="H262" s="75">
        <f t="shared" si="4"/>
        <v>113000</v>
      </c>
      <c r="I262" s="28">
        <f>SUM(I259:I260)</f>
        <v>17000</v>
      </c>
      <c r="J262" s="29">
        <f>SUM(J260:J261)</f>
        <v>5000</v>
      </c>
    </row>
    <row r="263" spans="1:10" ht="12.75" customHeight="1" x14ac:dyDescent="0.2">
      <c r="B263" s="123"/>
      <c r="C263" s="123"/>
      <c r="D263" s="124"/>
      <c r="E263" s="4"/>
      <c r="F263" s="29"/>
      <c r="G263" s="67"/>
      <c r="H263" s="75"/>
      <c r="I263" s="28"/>
      <c r="J263" s="29"/>
    </row>
    <row r="264" spans="1:10" s="3" customFormat="1" x14ac:dyDescent="0.2">
      <c r="A264" s="134" t="s">
        <v>690</v>
      </c>
      <c r="B264" s="37" t="s">
        <v>257</v>
      </c>
      <c r="C264" s="37" t="s">
        <v>225</v>
      </c>
      <c r="D264" s="38" t="s">
        <v>258</v>
      </c>
      <c r="E264" s="116"/>
      <c r="F264" s="40">
        <v>3000</v>
      </c>
      <c r="G264" s="66">
        <v>3000</v>
      </c>
      <c r="H264" s="75">
        <f t="shared" si="4"/>
        <v>0</v>
      </c>
      <c r="I264" s="39">
        <v>3000</v>
      </c>
      <c r="J264" s="40">
        <v>3000</v>
      </c>
    </row>
    <row r="265" spans="1:10" s="3" customFormat="1" ht="4.5" customHeight="1" thickBot="1" x14ac:dyDescent="0.25">
      <c r="A265" s="138"/>
      <c r="B265" s="117"/>
      <c r="C265" s="117"/>
      <c r="D265" s="118"/>
      <c r="E265" s="119"/>
      <c r="F265" s="190"/>
      <c r="G265" s="120"/>
      <c r="H265" s="75"/>
      <c r="I265" s="121"/>
      <c r="J265" s="41"/>
    </row>
    <row r="266" spans="1:10" s="3" customFormat="1" x14ac:dyDescent="0.2">
      <c r="A266" s="122"/>
      <c r="B266" s="123"/>
      <c r="C266" s="123"/>
      <c r="D266" s="124"/>
      <c r="E266" s="4" t="s">
        <v>259</v>
      </c>
      <c r="F266" s="29">
        <f>SUM(F264:F265)</f>
        <v>3000</v>
      </c>
      <c r="G266" s="67">
        <f>SUM(G264:G265)</f>
        <v>3000</v>
      </c>
      <c r="H266" s="75">
        <f t="shared" si="4"/>
        <v>0</v>
      </c>
      <c r="I266" s="28">
        <f>SUM(I264:I265)</f>
        <v>3000</v>
      </c>
      <c r="J266" s="29">
        <f>SUM(J264:J265)</f>
        <v>3000</v>
      </c>
    </row>
    <row r="267" spans="1:10" s="3" customFormat="1" ht="12.75" customHeight="1" x14ac:dyDescent="0.2">
      <c r="A267" s="135"/>
      <c r="B267" s="136"/>
      <c r="C267" s="136"/>
      <c r="D267" s="137"/>
      <c r="E267" s="95"/>
      <c r="F267" s="193"/>
      <c r="G267" s="90"/>
      <c r="H267" s="75"/>
      <c r="I267" s="86"/>
      <c r="J267" s="29"/>
    </row>
    <row r="268" spans="1:10" s="208" customFormat="1" x14ac:dyDescent="0.2">
      <c r="A268" s="149" t="s">
        <v>688</v>
      </c>
      <c r="B268" s="47" t="s">
        <v>705</v>
      </c>
      <c r="C268" s="47" t="s">
        <v>225</v>
      </c>
      <c r="D268" s="48" t="s">
        <v>706</v>
      </c>
      <c r="E268" s="203"/>
      <c r="F268" s="40">
        <v>15000</v>
      </c>
      <c r="G268" s="205">
        <v>9000</v>
      </c>
      <c r="H268" s="205">
        <f>G268-I268</f>
        <v>9000</v>
      </c>
      <c r="I268" s="206"/>
      <c r="J268" s="207">
        <v>17000</v>
      </c>
    </row>
    <row r="269" spans="1:10" s="3" customFormat="1" ht="3" customHeight="1" thickBot="1" x14ac:dyDescent="0.25">
      <c r="A269" s="138"/>
      <c r="B269" s="88"/>
      <c r="C269" s="88"/>
      <c r="D269" s="89"/>
      <c r="E269" s="139"/>
      <c r="F269" s="194"/>
      <c r="G269" s="91"/>
      <c r="H269" s="92"/>
      <c r="I269" s="93"/>
      <c r="J269" s="84"/>
    </row>
    <row r="270" spans="1:10" s="3" customFormat="1" x14ac:dyDescent="0.2">
      <c r="A270" s="115"/>
      <c r="B270" s="81"/>
      <c r="C270" s="81"/>
      <c r="D270" s="82"/>
      <c r="E270" s="209" t="s">
        <v>719</v>
      </c>
      <c r="F270" s="193">
        <f>SUM(F268:F269)</f>
        <v>15000</v>
      </c>
      <c r="G270" s="90">
        <f>SUM(G268:G269)</f>
        <v>9000</v>
      </c>
      <c r="H270" s="85">
        <f>G270-I270</f>
        <v>9000</v>
      </c>
      <c r="I270" s="86">
        <f>SUM(I268)</f>
        <v>0</v>
      </c>
      <c r="J270" s="84"/>
    </row>
    <row r="271" spans="1:10" s="3" customFormat="1" x14ac:dyDescent="0.2">
      <c r="A271" s="115"/>
      <c r="B271" s="81"/>
      <c r="C271" s="81"/>
      <c r="D271" s="82"/>
      <c r="E271" s="106"/>
      <c r="F271" s="84"/>
      <c r="G271" s="83"/>
      <c r="H271" s="85"/>
      <c r="I271" s="87"/>
      <c r="J271" s="84"/>
    </row>
    <row r="272" spans="1:10" x14ac:dyDescent="0.2">
      <c r="A272" s="149" t="s">
        <v>691</v>
      </c>
      <c r="B272" s="47" t="s">
        <v>717</v>
      </c>
      <c r="C272" s="47" t="s">
        <v>233</v>
      </c>
      <c r="D272" s="48" t="s">
        <v>759</v>
      </c>
      <c r="E272" s="116"/>
      <c r="F272" s="40">
        <v>50000</v>
      </c>
      <c r="G272" s="66">
        <v>58000</v>
      </c>
      <c r="H272" s="75">
        <f t="shared" ref="H272:H274" si="5">G272-I272</f>
        <v>3000</v>
      </c>
      <c r="I272" s="39">
        <v>55000</v>
      </c>
      <c r="J272" s="40">
        <v>52000</v>
      </c>
    </row>
    <row r="273" spans="1:10" x14ac:dyDescent="0.2">
      <c r="A273" s="149" t="s">
        <v>691</v>
      </c>
      <c r="B273" s="51" t="s">
        <v>717</v>
      </c>
      <c r="C273" s="51" t="s">
        <v>738</v>
      </c>
      <c r="D273" s="46" t="s">
        <v>757</v>
      </c>
      <c r="E273" s="185"/>
      <c r="F273" s="40">
        <v>3000</v>
      </c>
      <c r="G273" s="66">
        <v>3000</v>
      </c>
      <c r="H273" s="75"/>
      <c r="I273" s="39"/>
      <c r="J273" s="40"/>
    </row>
    <row r="274" spans="1:10" hidden="1" x14ac:dyDescent="0.2">
      <c r="A274" s="140" t="s">
        <v>691</v>
      </c>
      <c r="B274" s="37" t="s">
        <v>237</v>
      </c>
      <c r="C274" s="37" t="s">
        <v>97</v>
      </c>
      <c r="D274" s="38" t="s">
        <v>623</v>
      </c>
      <c r="E274" s="116"/>
      <c r="F274" s="40">
        <v>0</v>
      </c>
      <c r="G274" s="66">
        <v>0</v>
      </c>
      <c r="H274" s="75">
        <f t="shared" si="5"/>
        <v>0</v>
      </c>
      <c r="I274" s="39">
        <v>0</v>
      </c>
      <c r="J274" s="40">
        <v>3000</v>
      </c>
    </row>
    <row r="275" spans="1:10" s="3" customFormat="1" ht="4.5" customHeight="1" thickBot="1" x14ac:dyDescent="0.25">
      <c r="A275" s="126"/>
      <c r="B275" s="117"/>
      <c r="C275" s="117"/>
      <c r="D275" s="118"/>
      <c r="E275" s="119"/>
      <c r="F275" s="190"/>
      <c r="G275" s="120"/>
      <c r="H275" s="75"/>
      <c r="I275" s="121"/>
      <c r="J275" s="41"/>
    </row>
    <row r="276" spans="1:10" x14ac:dyDescent="0.2">
      <c r="A276" s="122"/>
      <c r="B276" s="123"/>
      <c r="C276" s="123"/>
      <c r="D276" s="124"/>
      <c r="E276" s="209" t="s">
        <v>718</v>
      </c>
      <c r="F276" s="29">
        <f>SUM(F272:F275)</f>
        <v>53000</v>
      </c>
      <c r="G276" s="67">
        <f>SUM(G272:G275)</f>
        <v>61000</v>
      </c>
      <c r="H276" s="75">
        <f t="shared" ref="H276" si="6">G276-I276</f>
        <v>6000</v>
      </c>
      <c r="I276" s="28">
        <f>SUM(I272:I273)</f>
        <v>55000</v>
      </c>
      <c r="J276" s="29">
        <f>SUM(J253:J275)</f>
        <v>147000</v>
      </c>
    </row>
    <row r="277" spans="1:10" ht="13.5" thickBot="1" x14ac:dyDescent="0.25">
      <c r="A277" s="122"/>
      <c r="B277" s="123"/>
      <c r="C277" s="123"/>
      <c r="D277" s="124"/>
      <c r="E277" s="4"/>
      <c r="F277" s="29"/>
      <c r="G277" s="67"/>
      <c r="H277" s="75"/>
      <c r="I277" s="28"/>
      <c r="J277" s="29"/>
    </row>
    <row r="278" spans="1:10" s="3" customFormat="1" ht="17.25" thickTop="1" thickBot="1" x14ac:dyDescent="0.25">
      <c r="A278" s="122"/>
      <c r="B278" s="123"/>
      <c r="C278" s="239" t="s">
        <v>670</v>
      </c>
      <c r="D278" s="239"/>
      <c r="E278" s="239"/>
      <c r="F278" s="192">
        <f>SUM(F207+F217+F226+F252+F257+F262+F266+F270+F276)</f>
        <v>591000</v>
      </c>
      <c r="G278" s="69">
        <f>SUM(G207+G217+G226+G252+G257+G262+G266+G270+G276)</f>
        <v>671000</v>
      </c>
      <c r="H278" s="75">
        <f t="shared" si="4"/>
        <v>297000</v>
      </c>
      <c r="I278" s="61">
        <f>SUM(I207+I217+I226+I252+I257+I262+I266+I270+I276)</f>
        <v>374000</v>
      </c>
      <c r="J278" s="60">
        <f>SUM(J207+J217+J226+J252+J257+J262+J266)</f>
        <v>490000</v>
      </c>
    </row>
    <row r="279" spans="1:10" s="3" customFormat="1" ht="13.5" thickTop="1" x14ac:dyDescent="0.2">
      <c r="A279" s="122"/>
      <c r="B279" s="123"/>
      <c r="C279" s="123"/>
      <c r="D279" s="124"/>
      <c r="E279" s="4"/>
      <c r="F279" s="29"/>
      <c r="G279" s="67"/>
      <c r="H279" s="75"/>
      <c r="I279" s="28"/>
      <c r="J279" s="29"/>
    </row>
    <row r="280" spans="1:10" ht="13.5" thickBot="1" x14ac:dyDescent="0.25">
      <c r="A280" s="122"/>
      <c r="B280" s="123"/>
      <c r="C280" s="123"/>
      <c r="D280" s="124"/>
      <c r="E280" s="4"/>
      <c r="F280" s="29"/>
      <c r="G280" s="67"/>
      <c r="H280" s="75"/>
      <c r="I280" s="28"/>
      <c r="J280" s="29"/>
    </row>
    <row r="281" spans="1:10" s="3" customFormat="1" ht="12.75" customHeight="1" thickBot="1" x14ac:dyDescent="0.25">
      <c r="A281" s="76" t="s">
        <v>582</v>
      </c>
      <c r="B281" s="16"/>
      <c r="C281" s="16"/>
      <c r="D281" s="233" t="s">
        <v>1</v>
      </c>
      <c r="E281" s="234"/>
      <c r="F281" s="23" t="s">
        <v>2</v>
      </c>
      <c r="G281" s="64" t="s">
        <v>2</v>
      </c>
      <c r="H281" s="229" t="s">
        <v>684</v>
      </c>
      <c r="I281" s="22" t="s">
        <v>2</v>
      </c>
      <c r="J281" s="23" t="s">
        <v>2</v>
      </c>
    </row>
    <row r="282" spans="1:10" ht="16.5" thickBot="1" x14ac:dyDescent="0.25">
      <c r="A282" s="78" t="s">
        <v>685</v>
      </c>
      <c r="B282" s="17" t="s">
        <v>3</v>
      </c>
      <c r="C282" s="17" t="s">
        <v>4</v>
      </c>
      <c r="D282" s="235"/>
      <c r="E282" s="236"/>
      <c r="F282" s="25">
        <v>2021</v>
      </c>
      <c r="G282" s="65">
        <v>2020</v>
      </c>
      <c r="H282" s="230"/>
      <c r="I282" s="24">
        <v>2019</v>
      </c>
      <c r="J282" s="25">
        <v>2018</v>
      </c>
    </row>
    <row r="283" spans="1:10" ht="8.25" customHeight="1" x14ac:dyDescent="0.2">
      <c r="A283" s="98"/>
      <c r="B283" s="99"/>
      <c r="F283" s="189"/>
      <c r="G283" s="112"/>
      <c r="H283" s="113"/>
      <c r="I283" s="114"/>
      <c r="J283" s="26"/>
    </row>
    <row r="284" spans="1:10" x14ac:dyDescent="0.2">
      <c r="A284" s="134" t="s">
        <v>692</v>
      </c>
      <c r="B284" s="37" t="s">
        <v>260</v>
      </c>
      <c r="C284" s="37" t="s">
        <v>20</v>
      </c>
      <c r="D284" s="38" t="s">
        <v>261</v>
      </c>
      <c r="E284" s="116"/>
      <c r="F284" s="40">
        <v>12000</v>
      </c>
      <c r="G284" s="66">
        <v>11000</v>
      </c>
      <c r="H284" s="75">
        <f t="shared" si="4"/>
        <v>1000</v>
      </c>
      <c r="I284" s="39">
        <v>10000</v>
      </c>
      <c r="J284" s="40">
        <v>11000</v>
      </c>
    </row>
    <row r="285" spans="1:10" x14ac:dyDescent="0.2">
      <c r="A285" s="134" t="s">
        <v>692</v>
      </c>
      <c r="B285" s="37" t="s">
        <v>260</v>
      </c>
      <c r="C285" s="37" t="s">
        <v>6</v>
      </c>
      <c r="D285" s="38" t="s">
        <v>262</v>
      </c>
      <c r="E285" s="116"/>
      <c r="F285" s="40">
        <v>10000</v>
      </c>
      <c r="G285" s="66">
        <v>9000</v>
      </c>
      <c r="H285" s="75">
        <f t="shared" si="4"/>
        <v>0</v>
      </c>
      <c r="I285" s="39">
        <v>9000</v>
      </c>
      <c r="J285" s="40">
        <v>15000</v>
      </c>
    </row>
    <row r="286" spans="1:10" x14ac:dyDescent="0.2">
      <c r="A286" s="134" t="s">
        <v>692</v>
      </c>
      <c r="B286" s="37" t="s">
        <v>260</v>
      </c>
      <c r="C286" s="37" t="s">
        <v>8</v>
      </c>
      <c r="D286" s="38" t="s">
        <v>263</v>
      </c>
      <c r="E286" s="116"/>
      <c r="F286" s="40">
        <v>3000</v>
      </c>
      <c r="G286" s="66">
        <v>3000</v>
      </c>
      <c r="H286" s="75">
        <f t="shared" si="4"/>
        <v>1000</v>
      </c>
      <c r="I286" s="39">
        <v>2000</v>
      </c>
      <c r="J286" s="40">
        <v>2000</v>
      </c>
    </row>
    <row r="287" spans="1:10" x14ac:dyDescent="0.2">
      <c r="A287" s="134" t="s">
        <v>692</v>
      </c>
      <c r="B287" s="37" t="s">
        <v>260</v>
      </c>
      <c r="C287" s="37" t="s">
        <v>10</v>
      </c>
      <c r="D287" s="38" t="s">
        <v>264</v>
      </c>
      <c r="E287" s="116"/>
      <c r="F287" s="40">
        <v>15000</v>
      </c>
      <c r="G287" s="66">
        <v>14000</v>
      </c>
      <c r="H287" s="75">
        <f t="shared" si="4"/>
        <v>0</v>
      </c>
      <c r="I287" s="39">
        <v>14000</v>
      </c>
      <c r="J287" s="40">
        <v>8000</v>
      </c>
    </row>
    <row r="288" spans="1:10" x14ac:dyDescent="0.2">
      <c r="A288" s="134" t="s">
        <v>692</v>
      </c>
      <c r="B288" s="37" t="s">
        <v>260</v>
      </c>
      <c r="C288" s="37" t="s">
        <v>12</v>
      </c>
      <c r="D288" s="38" t="s">
        <v>265</v>
      </c>
      <c r="E288" s="116"/>
      <c r="F288" s="40">
        <v>36000</v>
      </c>
      <c r="G288" s="66">
        <v>36000</v>
      </c>
      <c r="H288" s="75">
        <f t="shared" ref="H288:H369" si="7">G288-I288</f>
        <v>1000</v>
      </c>
      <c r="I288" s="39">
        <v>35000</v>
      </c>
      <c r="J288" s="40">
        <v>22000</v>
      </c>
    </row>
    <row r="289" spans="1:12" x14ac:dyDescent="0.2">
      <c r="A289" s="134" t="s">
        <v>692</v>
      </c>
      <c r="B289" s="37" t="s">
        <v>260</v>
      </c>
      <c r="C289" s="37" t="s">
        <v>111</v>
      </c>
      <c r="D289" s="38" t="s">
        <v>266</v>
      </c>
      <c r="E289" s="116"/>
      <c r="F289" s="40">
        <v>1000</v>
      </c>
      <c r="G289" s="66">
        <v>1000</v>
      </c>
      <c r="H289" s="75">
        <f t="shared" si="7"/>
        <v>0</v>
      </c>
      <c r="I289" s="39">
        <v>1000</v>
      </c>
      <c r="J289" s="40">
        <v>1000</v>
      </c>
    </row>
    <row r="290" spans="1:12" x14ac:dyDescent="0.2">
      <c r="A290" s="134" t="s">
        <v>692</v>
      </c>
      <c r="B290" s="37" t="s">
        <v>260</v>
      </c>
      <c r="C290" s="37" t="s">
        <v>14</v>
      </c>
      <c r="D290" s="38" t="s">
        <v>267</v>
      </c>
      <c r="E290" s="116"/>
      <c r="F290" s="40">
        <v>19000</v>
      </c>
      <c r="G290" s="66">
        <v>19000</v>
      </c>
      <c r="H290" s="75">
        <f t="shared" si="7"/>
        <v>1000</v>
      </c>
      <c r="I290" s="39">
        <v>18000</v>
      </c>
      <c r="J290" s="40">
        <v>17000</v>
      </c>
      <c r="K290" s="18"/>
      <c r="L290" s="18"/>
    </row>
    <row r="291" spans="1:12" x14ac:dyDescent="0.2">
      <c r="A291" s="134" t="s">
        <v>692</v>
      </c>
      <c r="B291" s="37" t="s">
        <v>260</v>
      </c>
      <c r="C291" s="37" t="s">
        <v>268</v>
      </c>
      <c r="D291" s="38" t="s">
        <v>269</v>
      </c>
      <c r="E291" s="116"/>
      <c r="F291" s="40">
        <v>34500</v>
      </c>
      <c r="G291" s="66">
        <v>35000</v>
      </c>
      <c r="H291" s="75">
        <f t="shared" si="7"/>
        <v>17000</v>
      </c>
      <c r="I291" s="39">
        <v>18000</v>
      </c>
      <c r="J291" s="40">
        <v>18000</v>
      </c>
    </row>
    <row r="292" spans="1:12" x14ac:dyDescent="0.2">
      <c r="A292" s="134" t="s">
        <v>692</v>
      </c>
      <c r="B292" s="37" t="s">
        <v>260</v>
      </c>
      <c r="C292" s="37" t="s">
        <v>76</v>
      </c>
      <c r="D292" s="38" t="s">
        <v>270</v>
      </c>
      <c r="E292" s="116"/>
      <c r="F292" s="40">
        <v>0</v>
      </c>
      <c r="G292" s="66">
        <v>2000</v>
      </c>
      <c r="H292" s="75">
        <f t="shared" si="7"/>
        <v>0</v>
      </c>
      <c r="I292" s="39">
        <v>2000</v>
      </c>
      <c r="J292" s="40">
        <v>2000</v>
      </c>
    </row>
    <row r="293" spans="1:12" x14ac:dyDescent="0.2">
      <c r="A293" s="134" t="s">
        <v>692</v>
      </c>
      <c r="B293" s="37" t="s">
        <v>260</v>
      </c>
      <c r="C293" s="37" t="s">
        <v>80</v>
      </c>
      <c r="D293" s="38" t="s">
        <v>271</v>
      </c>
      <c r="E293" s="116"/>
      <c r="F293" s="40">
        <v>2000</v>
      </c>
      <c r="G293" s="66">
        <v>3000</v>
      </c>
      <c r="H293" s="75">
        <f t="shared" si="7"/>
        <v>-2000</v>
      </c>
      <c r="I293" s="39">
        <v>5000</v>
      </c>
      <c r="J293" s="40">
        <v>10000</v>
      </c>
    </row>
    <row r="294" spans="1:12" x14ac:dyDescent="0.2">
      <c r="A294" s="134" t="s">
        <v>692</v>
      </c>
      <c r="B294" s="37" t="s">
        <v>260</v>
      </c>
      <c r="C294" s="37" t="s">
        <v>225</v>
      </c>
      <c r="D294" s="38" t="s">
        <v>272</v>
      </c>
      <c r="E294" s="116"/>
      <c r="F294" s="40">
        <v>26000</v>
      </c>
      <c r="G294" s="66">
        <v>30000</v>
      </c>
      <c r="H294" s="75">
        <f t="shared" si="7"/>
        <v>0</v>
      </c>
      <c r="I294" s="39">
        <v>30000</v>
      </c>
      <c r="J294" s="40">
        <v>33000</v>
      </c>
    </row>
    <row r="295" spans="1:12" s="12" customFormat="1" x14ac:dyDescent="0.2">
      <c r="A295" s="134" t="s">
        <v>692</v>
      </c>
      <c r="B295" s="37" t="s">
        <v>260</v>
      </c>
      <c r="C295" s="37" t="s">
        <v>273</v>
      </c>
      <c r="D295" s="38" t="s">
        <v>274</v>
      </c>
      <c r="E295" s="116"/>
      <c r="F295" s="40">
        <v>27000</v>
      </c>
      <c r="G295" s="66">
        <v>30000</v>
      </c>
      <c r="H295" s="75">
        <f t="shared" si="7"/>
        <v>0</v>
      </c>
      <c r="I295" s="39">
        <v>30000</v>
      </c>
      <c r="J295" s="40">
        <v>30000</v>
      </c>
    </row>
    <row r="296" spans="1:12" x14ac:dyDescent="0.2">
      <c r="A296" s="134" t="s">
        <v>692</v>
      </c>
      <c r="B296" s="37" t="s">
        <v>260</v>
      </c>
      <c r="C296" s="37" t="s">
        <v>275</v>
      </c>
      <c r="D296" s="38" t="s">
        <v>625</v>
      </c>
      <c r="E296" s="116"/>
      <c r="F296" s="40">
        <v>6500</v>
      </c>
      <c r="G296" s="66">
        <v>8000</v>
      </c>
      <c r="H296" s="75">
        <f t="shared" si="7"/>
        <v>0</v>
      </c>
      <c r="I296" s="39">
        <v>8000</v>
      </c>
      <c r="J296" s="40">
        <v>8000</v>
      </c>
    </row>
    <row r="297" spans="1:12" x14ac:dyDescent="0.2">
      <c r="A297" s="134" t="s">
        <v>692</v>
      </c>
      <c r="B297" s="47" t="s">
        <v>260</v>
      </c>
      <c r="C297" s="45">
        <v>22615</v>
      </c>
      <c r="D297" s="48" t="s">
        <v>276</v>
      </c>
      <c r="E297" s="141"/>
      <c r="F297" s="40">
        <v>10500</v>
      </c>
      <c r="G297" s="66">
        <v>33000</v>
      </c>
      <c r="H297" s="75">
        <f t="shared" si="7"/>
        <v>0</v>
      </c>
      <c r="I297" s="39">
        <v>33000</v>
      </c>
      <c r="J297" s="40">
        <v>33000</v>
      </c>
    </row>
    <row r="298" spans="1:12" x14ac:dyDescent="0.2">
      <c r="A298" s="134" t="s">
        <v>692</v>
      </c>
      <c r="B298" s="37" t="s">
        <v>260</v>
      </c>
      <c r="C298" s="37" t="s">
        <v>85</v>
      </c>
      <c r="D298" s="38" t="s">
        <v>277</v>
      </c>
      <c r="E298" s="116"/>
      <c r="F298" s="40">
        <v>1000</v>
      </c>
      <c r="G298" s="66">
        <v>2000</v>
      </c>
      <c r="H298" s="75">
        <f t="shared" si="7"/>
        <v>0</v>
      </c>
      <c r="I298" s="39">
        <v>2000</v>
      </c>
      <c r="J298" s="40">
        <v>2000</v>
      </c>
    </row>
    <row r="299" spans="1:12" ht="12.75" customHeight="1" x14ac:dyDescent="0.2">
      <c r="A299" s="210" t="s">
        <v>692</v>
      </c>
      <c r="B299" s="51" t="s">
        <v>260</v>
      </c>
      <c r="C299" s="51" t="s">
        <v>738</v>
      </c>
      <c r="D299" s="46" t="s">
        <v>729</v>
      </c>
      <c r="E299" s="177"/>
      <c r="F299" s="191">
        <v>3000</v>
      </c>
      <c r="G299" s="68">
        <v>3000</v>
      </c>
      <c r="H299" s="169"/>
      <c r="I299" s="172"/>
      <c r="J299"/>
      <c r="K299" s="18"/>
    </row>
    <row r="300" spans="1:12" ht="12.75" customHeight="1" x14ac:dyDescent="0.2">
      <c r="A300" s="210" t="s">
        <v>692</v>
      </c>
      <c r="B300" s="51" t="s">
        <v>260</v>
      </c>
      <c r="C300" s="51" t="s">
        <v>739</v>
      </c>
      <c r="D300" s="46" t="s">
        <v>725</v>
      </c>
      <c r="E300" s="177"/>
      <c r="F300" s="191">
        <v>3000</v>
      </c>
      <c r="G300" s="68">
        <v>3000</v>
      </c>
      <c r="H300" s="169"/>
      <c r="I300" s="172"/>
      <c r="J300"/>
    </row>
    <row r="301" spans="1:12" ht="12.75" customHeight="1" x14ac:dyDescent="0.2">
      <c r="A301" s="210" t="s">
        <v>692</v>
      </c>
      <c r="B301" s="51" t="s">
        <v>260</v>
      </c>
      <c r="C301" s="51" t="s">
        <v>740</v>
      </c>
      <c r="D301" s="46" t="s">
        <v>726</v>
      </c>
      <c r="E301" s="177"/>
      <c r="F301" s="191">
        <v>5000</v>
      </c>
      <c r="G301" s="68">
        <v>5000</v>
      </c>
      <c r="H301" s="169"/>
      <c r="I301" s="172"/>
      <c r="J301"/>
    </row>
    <row r="302" spans="1:12" ht="12.75" customHeight="1" x14ac:dyDescent="0.2">
      <c r="A302" s="210" t="s">
        <v>692</v>
      </c>
      <c r="B302" s="51" t="s">
        <v>260</v>
      </c>
      <c r="C302" s="51" t="s">
        <v>741</v>
      </c>
      <c r="D302" s="46" t="s">
        <v>727</v>
      </c>
      <c r="E302" s="177"/>
      <c r="F302" s="191">
        <v>22000</v>
      </c>
      <c r="G302" s="68">
        <v>22000</v>
      </c>
      <c r="H302" s="169"/>
      <c r="I302" s="172"/>
      <c r="J302"/>
    </row>
    <row r="303" spans="1:12" s="3" customFormat="1" x14ac:dyDescent="0.2">
      <c r="A303" s="210" t="s">
        <v>692</v>
      </c>
      <c r="B303" s="51" t="s">
        <v>260</v>
      </c>
      <c r="C303" s="51" t="s">
        <v>742</v>
      </c>
      <c r="D303" s="46" t="s">
        <v>728</v>
      </c>
      <c r="E303" s="177"/>
      <c r="F303" s="40">
        <v>5000</v>
      </c>
      <c r="G303" s="66">
        <v>5000</v>
      </c>
      <c r="H303" s="170"/>
      <c r="I303" s="39"/>
    </row>
    <row r="304" spans="1:12" s="3" customFormat="1" x14ac:dyDescent="0.2">
      <c r="A304" s="134" t="s">
        <v>692</v>
      </c>
      <c r="B304" s="37" t="s">
        <v>260</v>
      </c>
      <c r="C304" s="37" t="s">
        <v>95</v>
      </c>
      <c r="D304" s="38" t="s">
        <v>278</v>
      </c>
      <c r="E304" s="116"/>
      <c r="F304" s="40">
        <v>1000</v>
      </c>
      <c r="G304" s="66">
        <v>1000</v>
      </c>
      <c r="H304" s="75">
        <f t="shared" si="7"/>
        <v>-1000</v>
      </c>
      <c r="I304" s="39">
        <v>2000</v>
      </c>
      <c r="J304" s="40">
        <v>2000</v>
      </c>
    </row>
    <row r="305" spans="1:12" s="3" customFormat="1" x14ac:dyDescent="0.2">
      <c r="A305" s="134" t="s">
        <v>692</v>
      </c>
      <c r="B305" s="42" t="s">
        <v>260</v>
      </c>
      <c r="C305" s="45" t="s">
        <v>97</v>
      </c>
      <c r="D305" s="48" t="s">
        <v>626</v>
      </c>
      <c r="E305" s="129"/>
      <c r="F305" s="40">
        <v>2000</v>
      </c>
      <c r="G305" s="66">
        <v>2000</v>
      </c>
      <c r="H305" s="75">
        <f t="shared" si="7"/>
        <v>0</v>
      </c>
      <c r="I305" s="39">
        <v>2000</v>
      </c>
      <c r="J305" s="40">
        <v>20000</v>
      </c>
    </row>
    <row r="306" spans="1:12" ht="4.5" customHeight="1" thickBot="1" x14ac:dyDescent="0.25">
      <c r="A306" s="138"/>
      <c r="B306" s="117"/>
      <c r="C306" s="117"/>
      <c r="D306" s="118"/>
      <c r="E306" s="119"/>
      <c r="F306" s="190"/>
      <c r="G306" s="120"/>
      <c r="H306" s="75"/>
      <c r="I306" s="121"/>
      <c r="J306" s="41"/>
    </row>
    <row r="307" spans="1:12" x14ac:dyDescent="0.2">
      <c r="A307" s="122"/>
      <c r="B307" s="123"/>
      <c r="C307" s="123"/>
      <c r="D307" s="124"/>
      <c r="E307" s="4" t="s">
        <v>279</v>
      </c>
      <c r="F307" s="29">
        <f>SUM(F284:F306)</f>
        <v>244500</v>
      </c>
      <c r="G307" s="67">
        <f>SUM(G284:G306)</f>
        <v>277000</v>
      </c>
      <c r="H307" s="75">
        <f t="shared" si="7"/>
        <v>56000</v>
      </c>
      <c r="I307" s="28">
        <f>SUM(I284:I306)</f>
        <v>221000</v>
      </c>
      <c r="J307" s="29">
        <f>SUM(J284:J306)</f>
        <v>234000</v>
      </c>
    </row>
    <row r="308" spans="1:12" x14ac:dyDescent="0.2">
      <c r="A308" s="122"/>
      <c r="B308" s="123"/>
      <c r="C308" s="123"/>
      <c r="D308" s="124"/>
      <c r="E308" s="4"/>
      <c r="F308" s="29"/>
      <c r="G308" s="67"/>
      <c r="H308" s="75"/>
      <c r="I308" s="28"/>
      <c r="J308" s="29"/>
    </row>
    <row r="309" spans="1:12" x14ac:dyDescent="0.2">
      <c r="A309" s="134" t="s">
        <v>688</v>
      </c>
      <c r="B309" s="37" t="s">
        <v>280</v>
      </c>
      <c r="C309" s="37" t="s">
        <v>108</v>
      </c>
      <c r="D309" s="38" t="s">
        <v>281</v>
      </c>
      <c r="E309" s="116"/>
      <c r="F309" s="40">
        <v>11000</v>
      </c>
      <c r="G309" s="66">
        <v>17000</v>
      </c>
      <c r="H309" s="75">
        <f t="shared" si="7"/>
        <v>0</v>
      </c>
      <c r="I309" s="39">
        <v>17000</v>
      </c>
      <c r="J309" s="40">
        <v>16000</v>
      </c>
    </row>
    <row r="310" spans="1:12" x14ac:dyDescent="0.2">
      <c r="A310" s="134" t="s">
        <v>688</v>
      </c>
      <c r="B310" s="37" t="s">
        <v>280</v>
      </c>
      <c r="C310" s="37" t="s">
        <v>109</v>
      </c>
      <c r="D310" s="38" t="s">
        <v>282</v>
      </c>
      <c r="E310" s="116"/>
      <c r="F310" s="40">
        <v>20000</v>
      </c>
      <c r="G310" s="66">
        <v>36000</v>
      </c>
      <c r="H310" s="75">
        <f t="shared" si="7"/>
        <v>1000</v>
      </c>
      <c r="I310" s="39">
        <v>35000</v>
      </c>
      <c r="J310" s="40">
        <v>14000</v>
      </c>
    </row>
    <row r="311" spans="1:12" x14ac:dyDescent="0.2">
      <c r="A311" s="134" t="s">
        <v>688</v>
      </c>
      <c r="B311" s="37" t="s">
        <v>280</v>
      </c>
      <c r="C311" s="37" t="s">
        <v>14</v>
      </c>
      <c r="D311" s="38" t="s">
        <v>283</v>
      </c>
      <c r="E311" s="116"/>
      <c r="F311" s="40">
        <v>14000</v>
      </c>
      <c r="G311" s="66">
        <v>14000</v>
      </c>
      <c r="H311" s="75">
        <f t="shared" si="7"/>
        <v>0</v>
      </c>
      <c r="I311" s="39">
        <v>14000</v>
      </c>
      <c r="J311" s="40">
        <v>7000</v>
      </c>
      <c r="K311" s="18"/>
      <c r="L311" s="18"/>
    </row>
    <row r="312" spans="1:12" ht="12.75" customHeight="1" x14ac:dyDescent="0.2">
      <c r="A312" s="134" t="s">
        <v>688</v>
      </c>
      <c r="B312" s="37" t="s">
        <v>280</v>
      </c>
      <c r="C312" s="37" t="s">
        <v>246</v>
      </c>
      <c r="D312" s="38" t="s">
        <v>284</v>
      </c>
      <c r="E312" s="116"/>
      <c r="F312" s="40">
        <v>1000</v>
      </c>
      <c r="G312" s="66">
        <v>1000</v>
      </c>
      <c r="H312" s="75">
        <f t="shared" si="7"/>
        <v>0</v>
      </c>
      <c r="I312" s="39">
        <v>1000</v>
      </c>
      <c r="J312" s="40">
        <v>1000</v>
      </c>
    </row>
    <row r="313" spans="1:12" s="3" customFormat="1" x14ac:dyDescent="0.2">
      <c r="A313" s="134" t="s">
        <v>688</v>
      </c>
      <c r="B313" s="37" t="s">
        <v>280</v>
      </c>
      <c r="C313" s="37" t="s">
        <v>105</v>
      </c>
      <c r="D313" s="38" t="s">
        <v>285</v>
      </c>
      <c r="E313" s="116"/>
      <c r="F313" s="40">
        <v>9000</v>
      </c>
      <c r="G313" s="66">
        <v>8000</v>
      </c>
      <c r="H313" s="75">
        <f t="shared" si="7"/>
        <v>0</v>
      </c>
      <c r="I313" s="39">
        <v>8000</v>
      </c>
      <c r="J313" s="40">
        <v>10000</v>
      </c>
    </row>
    <row r="314" spans="1:12" ht="4.5" customHeight="1" thickBot="1" x14ac:dyDescent="0.25">
      <c r="A314" s="138"/>
      <c r="B314" s="117"/>
      <c r="C314" s="117"/>
      <c r="D314" s="118"/>
      <c r="E314" s="119"/>
      <c r="F314" s="190"/>
      <c r="G314" s="120"/>
      <c r="H314" s="75"/>
      <c r="I314" s="121"/>
      <c r="J314" s="41"/>
    </row>
    <row r="315" spans="1:12" x14ac:dyDescent="0.2">
      <c r="A315" s="122"/>
      <c r="B315" s="123"/>
      <c r="C315" s="123"/>
      <c r="D315" s="124"/>
      <c r="E315" s="4" t="s">
        <v>286</v>
      </c>
      <c r="F315" s="29">
        <f>SUM(F309:F314)</f>
        <v>55000</v>
      </c>
      <c r="G315" s="67">
        <f>SUM(G309:G314)</f>
        <v>76000</v>
      </c>
      <c r="H315" s="75">
        <f t="shared" si="7"/>
        <v>1000</v>
      </c>
      <c r="I315" s="28">
        <f>SUM(I309:I314)</f>
        <v>75000</v>
      </c>
      <c r="J315" s="29">
        <f>SUM(J309:J314)</f>
        <v>48000</v>
      </c>
    </row>
    <row r="316" spans="1:12" x14ac:dyDescent="0.2">
      <c r="A316" s="122"/>
      <c r="B316" s="123"/>
      <c r="C316" s="123"/>
      <c r="D316" s="124"/>
      <c r="E316" s="4"/>
      <c r="F316" s="29"/>
      <c r="G316" s="67"/>
      <c r="H316" s="75"/>
      <c r="I316" s="28"/>
      <c r="J316" s="29"/>
    </row>
    <row r="317" spans="1:12" x14ac:dyDescent="0.2">
      <c r="A317" s="134" t="s">
        <v>688</v>
      </c>
      <c r="B317" s="37" t="s">
        <v>287</v>
      </c>
      <c r="C317" s="37" t="s">
        <v>108</v>
      </c>
      <c r="D317" s="38" t="s">
        <v>288</v>
      </c>
      <c r="E317" s="116"/>
      <c r="F317" s="40">
        <v>75000</v>
      </c>
      <c r="G317" s="66">
        <v>48000</v>
      </c>
      <c r="H317" s="75">
        <f t="shared" si="7"/>
        <v>-14000</v>
      </c>
      <c r="I317" s="39">
        <v>62000</v>
      </c>
      <c r="J317" s="40">
        <v>42000</v>
      </c>
    </row>
    <row r="318" spans="1:12" x14ac:dyDescent="0.2">
      <c r="A318" s="134" t="s">
        <v>688</v>
      </c>
      <c r="B318" s="37" t="s">
        <v>287</v>
      </c>
      <c r="C318" s="37" t="s">
        <v>109</v>
      </c>
      <c r="D318" s="38" t="s">
        <v>289</v>
      </c>
      <c r="E318" s="116"/>
      <c r="F318" s="40">
        <v>99000</v>
      </c>
      <c r="G318" s="66">
        <v>52000</v>
      </c>
      <c r="H318" s="75">
        <f t="shared" si="7"/>
        <v>-33000</v>
      </c>
      <c r="I318" s="39">
        <v>85000</v>
      </c>
      <c r="J318" s="40">
        <v>48000</v>
      </c>
    </row>
    <row r="319" spans="1:12" x14ac:dyDescent="0.2">
      <c r="A319" s="134" t="s">
        <v>688</v>
      </c>
      <c r="B319" s="37" t="s">
        <v>287</v>
      </c>
      <c r="C319" s="37" t="s">
        <v>14</v>
      </c>
      <c r="D319" s="38" t="s">
        <v>290</v>
      </c>
      <c r="E319" s="116"/>
      <c r="F319" s="40">
        <v>23000</v>
      </c>
      <c r="G319" s="66">
        <v>23000</v>
      </c>
      <c r="H319" s="75">
        <f t="shared" si="7"/>
        <v>-12000</v>
      </c>
      <c r="I319" s="39">
        <v>35000</v>
      </c>
      <c r="J319" s="40">
        <v>20000</v>
      </c>
      <c r="K319" s="18"/>
      <c r="L319" s="18"/>
    </row>
    <row r="320" spans="1:12" x14ac:dyDescent="0.2">
      <c r="A320" s="134" t="s">
        <v>688</v>
      </c>
      <c r="B320" s="37" t="s">
        <v>287</v>
      </c>
      <c r="C320" s="37" t="s">
        <v>45</v>
      </c>
      <c r="D320" s="38" t="s">
        <v>627</v>
      </c>
      <c r="E320" s="116"/>
      <c r="F320" s="40">
        <v>1000</v>
      </c>
      <c r="G320" s="66">
        <v>1000</v>
      </c>
      <c r="H320" s="75">
        <f t="shared" si="7"/>
        <v>0</v>
      </c>
      <c r="I320" s="39">
        <v>1000</v>
      </c>
      <c r="J320" s="40">
        <v>1000</v>
      </c>
    </row>
    <row r="321" spans="1:10" x14ac:dyDescent="0.2">
      <c r="A321" s="134" t="s">
        <v>688</v>
      </c>
      <c r="B321" s="37" t="s">
        <v>287</v>
      </c>
      <c r="C321" s="37" t="s">
        <v>143</v>
      </c>
      <c r="D321" s="38" t="s">
        <v>628</v>
      </c>
      <c r="E321" s="116"/>
      <c r="F321" s="40">
        <v>10000</v>
      </c>
      <c r="G321" s="66">
        <v>15000</v>
      </c>
      <c r="H321" s="75">
        <f t="shared" si="7"/>
        <v>0</v>
      </c>
      <c r="I321" s="39">
        <v>15000</v>
      </c>
      <c r="J321" s="40">
        <v>15000</v>
      </c>
    </row>
    <row r="322" spans="1:10" x14ac:dyDescent="0.2">
      <c r="A322" s="134" t="s">
        <v>688</v>
      </c>
      <c r="B322" s="37" t="s">
        <v>287</v>
      </c>
      <c r="C322" s="37" t="s">
        <v>49</v>
      </c>
      <c r="D322" s="38" t="s">
        <v>629</v>
      </c>
      <c r="E322" s="116"/>
      <c r="F322" s="40">
        <v>2000</v>
      </c>
      <c r="G322" s="66">
        <v>3000</v>
      </c>
      <c r="H322" s="75">
        <f t="shared" si="7"/>
        <v>0</v>
      </c>
      <c r="I322" s="39">
        <v>3000</v>
      </c>
      <c r="J322" s="40">
        <v>3000</v>
      </c>
    </row>
    <row r="323" spans="1:10" x14ac:dyDescent="0.2">
      <c r="A323" s="134" t="s">
        <v>688</v>
      </c>
      <c r="B323" s="37" t="s">
        <v>287</v>
      </c>
      <c r="C323" s="37" t="s">
        <v>200</v>
      </c>
      <c r="D323" s="38" t="s">
        <v>291</v>
      </c>
      <c r="E323" s="116"/>
      <c r="F323" s="40">
        <v>50000</v>
      </c>
      <c r="G323" s="66">
        <v>60000</v>
      </c>
      <c r="H323" s="75">
        <f t="shared" si="7"/>
        <v>-20000</v>
      </c>
      <c r="I323" s="39">
        <v>80000</v>
      </c>
      <c r="J323" s="40">
        <v>60000</v>
      </c>
    </row>
    <row r="324" spans="1:10" x14ac:dyDescent="0.2">
      <c r="A324" s="134" t="s">
        <v>688</v>
      </c>
      <c r="B324" s="37" t="s">
        <v>287</v>
      </c>
      <c r="C324" s="37" t="s">
        <v>61</v>
      </c>
      <c r="D324" s="38" t="s">
        <v>292</v>
      </c>
      <c r="E324" s="116"/>
      <c r="F324" s="40">
        <v>75000</v>
      </c>
      <c r="G324" s="66">
        <v>87000</v>
      </c>
      <c r="H324" s="75">
        <f t="shared" si="7"/>
        <v>-23000</v>
      </c>
      <c r="I324" s="39">
        <v>110000</v>
      </c>
      <c r="J324" s="40">
        <v>70000</v>
      </c>
    </row>
    <row r="325" spans="1:10" x14ac:dyDescent="0.2">
      <c r="A325" s="134" t="s">
        <v>688</v>
      </c>
      <c r="B325" s="37" t="s">
        <v>287</v>
      </c>
      <c r="C325" s="37" t="s">
        <v>63</v>
      </c>
      <c r="D325" s="38" t="s">
        <v>293</v>
      </c>
      <c r="E325" s="116"/>
      <c r="F325" s="40">
        <v>0</v>
      </c>
      <c r="G325" s="66">
        <v>1000</v>
      </c>
      <c r="H325" s="75">
        <f t="shared" si="7"/>
        <v>0</v>
      </c>
      <c r="I325" s="39">
        <v>1000</v>
      </c>
      <c r="J325" s="40">
        <v>1000</v>
      </c>
    </row>
    <row r="326" spans="1:10" x14ac:dyDescent="0.2">
      <c r="A326" s="134" t="s">
        <v>688</v>
      </c>
      <c r="B326" s="37" t="s">
        <v>287</v>
      </c>
      <c r="C326" s="37" t="s">
        <v>154</v>
      </c>
      <c r="D326" s="38" t="s">
        <v>294</v>
      </c>
      <c r="E326" s="116"/>
      <c r="F326" s="40">
        <v>2000</v>
      </c>
      <c r="G326" s="66">
        <v>2000</v>
      </c>
      <c r="H326" s="75">
        <f t="shared" si="7"/>
        <v>0</v>
      </c>
      <c r="I326" s="39">
        <v>2000</v>
      </c>
      <c r="J326" s="40">
        <v>2000</v>
      </c>
    </row>
    <row r="327" spans="1:10" ht="12.75" customHeight="1" x14ac:dyDescent="0.2">
      <c r="A327" s="134" t="s">
        <v>688</v>
      </c>
      <c r="B327" s="37" t="s">
        <v>287</v>
      </c>
      <c r="C327" s="37" t="s">
        <v>105</v>
      </c>
      <c r="D327" s="38" t="s">
        <v>295</v>
      </c>
      <c r="E327" s="116"/>
      <c r="F327" s="40">
        <v>320000</v>
      </c>
      <c r="G327" s="66">
        <v>320000</v>
      </c>
      <c r="H327" s="75">
        <f t="shared" si="7"/>
        <v>63000</v>
      </c>
      <c r="I327" s="39">
        <v>257000</v>
      </c>
      <c r="J327" s="40">
        <v>245000</v>
      </c>
    </row>
    <row r="328" spans="1:10" ht="4.5" customHeight="1" thickBot="1" x14ac:dyDescent="0.25">
      <c r="A328" s="138"/>
      <c r="B328" s="117"/>
      <c r="C328" s="117"/>
      <c r="D328" s="118"/>
      <c r="E328" s="119"/>
      <c r="F328" s="190"/>
      <c r="G328" s="120"/>
      <c r="H328" s="75"/>
      <c r="I328" s="121"/>
      <c r="J328" s="41"/>
    </row>
    <row r="329" spans="1:10" x14ac:dyDescent="0.2">
      <c r="A329" s="122"/>
      <c r="B329" s="123"/>
      <c r="C329" s="123"/>
      <c r="D329" s="124"/>
      <c r="E329" s="4" t="s">
        <v>296</v>
      </c>
      <c r="F329" s="29">
        <f>SUM(F317:F328)</f>
        <v>657000</v>
      </c>
      <c r="G329" s="67">
        <f>SUM(G317:G328)</f>
        <v>612000</v>
      </c>
      <c r="H329" s="75">
        <f t="shared" si="7"/>
        <v>-39000</v>
      </c>
      <c r="I329" s="28">
        <f>SUM(I317:I328)</f>
        <v>651000</v>
      </c>
      <c r="J329" s="29">
        <f>SUM(J317:J328)</f>
        <v>507000</v>
      </c>
    </row>
    <row r="330" spans="1:10" x14ac:dyDescent="0.2">
      <c r="A330" s="122"/>
      <c r="B330" s="123"/>
      <c r="C330" s="123"/>
      <c r="D330" s="124"/>
      <c r="E330" s="4"/>
      <c r="F330" s="29"/>
      <c r="G330" s="67"/>
      <c r="H330" s="75"/>
      <c r="I330" s="28"/>
      <c r="J330" s="29"/>
    </row>
    <row r="331" spans="1:10" x14ac:dyDescent="0.2">
      <c r="A331" s="134" t="s">
        <v>688</v>
      </c>
      <c r="B331" s="51" t="s">
        <v>297</v>
      </c>
      <c r="C331" s="37" t="s">
        <v>18</v>
      </c>
      <c r="D331" s="38" t="s">
        <v>298</v>
      </c>
      <c r="E331" s="116"/>
      <c r="F331" s="40">
        <v>10000</v>
      </c>
      <c r="G331" s="66">
        <v>14000</v>
      </c>
      <c r="H331" s="75">
        <f t="shared" si="7"/>
        <v>1000</v>
      </c>
      <c r="I331" s="39">
        <v>13000</v>
      </c>
      <c r="J331" s="40">
        <v>14000</v>
      </c>
    </row>
    <row r="332" spans="1:10" x14ac:dyDescent="0.2">
      <c r="A332" s="134" t="s">
        <v>688</v>
      </c>
      <c r="B332" s="51" t="s">
        <v>297</v>
      </c>
      <c r="C332" s="37" t="s">
        <v>6</v>
      </c>
      <c r="D332" s="38" t="s">
        <v>299</v>
      </c>
      <c r="E332" s="116"/>
      <c r="F332" s="40">
        <v>12000</v>
      </c>
      <c r="G332" s="66">
        <v>27000</v>
      </c>
      <c r="H332" s="75">
        <f t="shared" si="7"/>
        <v>18000</v>
      </c>
      <c r="I332" s="39">
        <v>9000</v>
      </c>
      <c r="J332" s="40">
        <v>9000</v>
      </c>
    </row>
    <row r="333" spans="1:10" x14ac:dyDescent="0.2">
      <c r="A333" s="134" t="s">
        <v>688</v>
      </c>
      <c r="B333" s="51" t="s">
        <v>297</v>
      </c>
      <c r="C333" s="37" t="s">
        <v>8</v>
      </c>
      <c r="D333" s="38" t="s">
        <v>300</v>
      </c>
      <c r="E333" s="116"/>
      <c r="F333" s="40">
        <v>2000</v>
      </c>
      <c r="G333" s="66">
        <v>8000</v>
      </c>
      <c r="H333" s="75">
        <f t="shared" si="7"/>
        <v>3000</v>
      </c>
      <c r="I333" s="39">
        <v>5000</v>
      </c>
      <c r="J333" s="40">
        <v>7000</v>
      </c>
    </row>
    <row r="334" spans="1:10" x14ac:dyDescent="0.2">
      <c r="A334" s="134" t="s">
        <v>688</v>
      </c>
      <c r="B334" s="51" t="s">
        <v>297</v>
      </c>
      <c r="C334" s="37" t="s">
        <v>10</v>
      </c>
      <c r="D334" s="38" t="s">
        <v>712</v>
      </c>
      <c r="E334" s="116"/>
      <c r="F334" s="40">
        <v>48000</v>
      </c>
      <c r="G334" s="66">
        <v>26000</v>
      </c>
      <c r="H334" s="75">
        <f t="shared" si="7"/>
        <v>12000</v>
      </c>
      <c r="I334" s="39">
        <v>14000</v>
      </c>
      <c r="J334" s="40">
        <v>12000</v>
      </c>
    </row>
    <row r="335" spans="1:10" ht="12.75" customHeight="1" x14ac:dyDescent="0.2">
      <c r="A335" s="134" t="s">
        <v>688</v>
      </c>
      <c r="B335" s="51" t="s">
        <v>297</v>
      </c>
      <c r="C335" s="37" t="s">
        <v>12</v>
      </c>
      <c r="D335" s="38" t="s">
        <v>630</v>
      </c>
      <c r="E335" s="116"/>
      <c r="F335" s="40">
        <v>19000</v>
      </c>
      <c r="G335" s="66">
        <v>57000</v>
      </c>
      <c r="H335" s="75">
        <f t="shared" si="7"/>
        <v>25000</v>
      </c>
      <c r="I335" s="39">
        <v>32000</v>
      </c>
      <c r="J335" s="40">
        <v>26000</v>
      </c>
    </row>
    <row r="336" spans="1:10" s="3" customFormat="1" x14ac:dyDescent="0.2">
      <c r="A336" s="134" t="s">
        <v>688</v>
      </c>
      <c r="B336" s="51" t="s">
        <v>297</v>
      </c>
      <c r="C336" s="37" t="s">
        <v>111</v>
      </c>
      <c r="D336" s="38" t="s">
        <v>301</v>
      </c>
      <c r="E336" s="116"/>
      <c r="F336" s="40">
        <v>1000</v>
      </c>
      <c r="G336" s="66">
        <v>1000</v>
      </c>
      <c r="H336" s="75">
        <f t="shared" si="7"/>
        <v>0</v>
      </c>
      <c r="I336" s="39">
        <v>1000</v>
      </c>
      <c r="J336" s="40">
        <v>1000</v>
      </c>
    </row>
    <row r="337" spans="1:12" s="3" customFormat="1" x14ac:dyDescent="0.2">
      <c r="A337" s="134" t="s">
        <v>688</v>
      </c>
      <c r="B337" s="51" t="s">
        <v>297</v>
      </c>
      <c r="C337" s="37" t="s">
        <v>14</v>
      </c>
      <c r="D337" s="38" t="s">
        <v>302</v>
      </c>
      <c r="E337" s="116"/>
      <c r="F337" s="40">
        <v>30000</v>
      </c>
      <c r="G337" s="66">
        <v>30000</v>
      </c>
      <c r="H337" s="75">
        <f t="shared" si="7"/>
        <v>13000</v>
      </c>
      <c r="I337" s="39">
        <v>17000</v>
      </c>
      <c r="J337" s="40">
        <v>17000</v>
      </c>
      <c r="K337" s="20"/>
      <c r="L337" s="20"/>
    </row>
    <row r="338" spans="1:12" ht="4.5" customHeight="1" thickBot="1" x14ac:dyDescent="0.25">
      <c r="A338" s="138"/>
      <c r="B338" s="117"/>
      <c r="C338" s="117"/>
      <c r="D338" s="118"/>
      <c r="E338" s="119"/>
      <c r="F338" s="190"/>
      <c r="G338" s="120"/>
      <c r="H338" s="75"/>
      <c r="I338" s="121"/>
      <c r="J338" s="41"/>
    </row>
    <row r="339" spans="1:12" x14ac:dyDescent="0.2">
      <c r="A339" s="122"/>
      <c r="B339" s="123"/>
      <c r="C339" s="123"/>
      <c r="D339" s="124"/>
      <c r="E339" s="4" t="s">
        <v>303</v>
      </c>
      <c r="F339" s="29">
        <f>SUM(F331:F338)</f>
        <v>122000</v>
      </c>
      <c r="G339" s="67">
        <f>SUM(G331:G338)</f>
        <v>163000</v>
      </c>
      <c r="H339" s="75">
        <f t="shared" si="7"/>
        <v>72000</v>
      </c>
      <c r="I339" s="28">
        <f>SUM(I331:I338)</f>
        <v>91000</v>
      </c>
      <c r="J339" s="29">
        <f>SUM(J331:J338)</f>
        <v>86000</v>
      </c>
    </row>
    <row r="340" spans="1:12" x14ac:dyDescent="0.2">
      <c r="A340" s="122"/>
      <c r="B340" s="123"/>
      <c r="C340" s="123"/>
      <c r="D340" s="124"/>
      <c r="E340" s="4"/>
      <c r="F340" s="29"/>
      <c r="G340" s="67"/>
      <c r="H340" s="75"/>
      <c r="I340" s="28"/>
      <c r="J340" s="29"/>
    </row>
    <row r="341" spans="1:12" x14ac:dyDescent="0.2">
      <c r="A341" s="149" t="s">
        <v>688</v>
      </c>
      <c r="B341" s="37" t="s">
        <v>304</v>
      </c>
      <c r="C341" s="37" t="s">
        <v>225</v>
      </c>
      <c r="D341" s="38" t="s">
        <v>305</v>
      </c>
      <c r="E341" s="116"/>
      <c r="F341" s="40">
        <v>10000</v>
      </c>
      <c r="G341" s="66">
        <v>15000</v>
      </c>
      <c r="H341" s="75">
        <f t="shared" si="7"/>
        <v>-3000</v>
      </c>
      <c r="I341" s="39">
        <v>18000</v>
      </c>
      <c r="J341" s="40">
        <v>21000</v>
      </c>
    </row>
    <row r="342" spans="1:12" x14ac:dyDescent="0.2">
      <c r="A342" s="149" t="s">
        <v>688</v>
      </c>
      <c r="B342" s="37" t="s">
        <v>304</v>
      </c>
      <c r="C342" s="37" t="s">
        <v>273</v>
      </c>
      <c r="D342" s="38" t="s">
        <v>306</v>
      </c>
      <c r="E342" s="116"/>
      <c r="F342" s="40">
        <v>1000</v>
      </c>
      <c r="G342" s="66">
        <v>2000</v>
      </c>
      <c r="H342" s="75">
        <f t="shared" si="7"/>
        <v>-1000</v>
      </c>
      <c r="I342" s="39">
        <v>3000</v>
      </c>
      <c r="J342" s="40">
        <v>3000</v>
      </c>
    </row>
    <row r="343" spans="1:12" s="3" customFormat="1" x14ac:dyDescent="0.2">
      <c r="A343" s="149" t="s">
        <v>688</v>
      </c>
      <c r="B343" s="51" t="s">
        <v>304</v>
      </c>
      <c r="C343" s="51" t="s">
        <v>738</v>
      </c>
      <c r="D343" s="46" t="s">
        <v>748</v>
      </c>
      <c r="E343" s="116"/>
      <c r="F343" s="40">
        <v>11000</v>
      </c>
      <c r="G343" s="66">
        <v>11000</v>
      </c>
      <c r="H343" s="75"/>
      <c r="I343" s="39"/>
      <c r="J343" s="40"/>
    </row>
    <row r="344" spans="1:12" s="3" customFormat="1" x14ac:dyDescent="0.2">
      <c r="A344" s="149" t="s">
        <v>688</v>
      </c>
      <c r="B344" s="51" t="s">
        <v>304</v>
      </c>
      <c r="C344" s="51" t="s">
        <v>739</v>
      </c>
      <c r="D344" s="46" t="s">
        <v>749</v>
      </c>
      <c r="E344" s="116"/>
      <c r="F344" s="40">
        <v>4000</v>
      </c>
      <c r="G344" s="66">
        <v>4000</v>
      </c>
      <c r="H344" s="75"/>
      <c r="I344" s="39"/>
      <c r="J344" s="40"/>
    </row>
    <row r="345" spans="1:12" s="3" customFormat="1" x14ac:dyDescent="0.2">
      <c r="A345" s="149" t="s">
        <v>688</v>
      </c>
      <c r="B345" s="51" t="s">
        <v>304</v>
      </c>
      <c r="C345" s="51" t="s">
        <v>740</v>
      </c>
      <c r="D345" s="46" t="s">
        <v>750</v>
      </c>
      <c r="E345" s="116"/>
      <c r="F345" s="40">
        <v>4000</v>
      </c>
      <c r="G345" s="66">
        <v>4000</v>
      </c>
      <c r="H345" s="75"/>
      <c r="I345" s="39"/>
      <c r="J345" s="40"/>
    </row>
    <row r="346" spans="1:12" s="3" customFormat="1" x14ac:dyDescent="0.2">
      <c r="A346" s="149" t="s">
        <v>688</v>
      </c>
      <c r="B346" s="51" t="s">
        <v>304</v>
      </c>
      <c r="C346" s="51" t="s">
        <v>741</v>
      </c>
      <c r="D346" s="46" t="s">
        <v>751</v>
      </c>
      <c r="E346" s="116"/>
      <c r="F346" s="40">
        <v>2000</v>
      </c>
      <c r="G346" s="66">
        <v>2000</v>
      </c>
      <c r="H346" s="75"/>
      <c r="I346" s="39"/>
      <c r="J346" s="40"/>
    </row>
    <row r="347" spans="1:12" s="3" customFormat="1" x14ac:dyDescent="0.2">
      <c r="A347" s="149" t="s">
        <v>688</v>
      </c>
      <c r="B347" s="51" t="s">
        <v>304</v>
      </c>
      <c r="C347" s="51" t="s">
        <v>742</v>
      </c>
      <c r="D347" s="46" t="s">
        <v>752</v>
      </c>
      <c r="E347" s="116"/>
      <c r="F347" s="40">
        <v>4000</v>
      </c>
      <c r="G347" s="66">
        <v>4000</v>
      </c>
      <c r="H347" s="75"/>
      <c r="I347" s="39"/>
      <c r="J347" s="40"/>
    </row>
    <row r="348" spans="1:12" s="3" customFormat="1" x14ac:dyDescent="0.2">
      <c r="A348" s="149" t="s">
        <v>688</v>
      </c>
      <c r="B348" s="51" t="s">
        <v>304</v>
      </c>
      <c r="C348" s="51" t="s">
        <v>743</v>
      </c>
      <c r="D348" s="46" t="s">
        <v>753</v>
      </c>
      <c r="E348" s="116"/>
      <c r="F348" s="40">
        <v>10000</v>
      </c>
      <c r="G348" s="66">
        <v>10000</v>
      </c>
      <c r="H348" s="75">
        <f t="shared" ref="H348" si="8">G348-I348</f>
        <v>10000</v>
      </c>
      <c r="I348" s="39"/>
      <c r="J348" s="40">
        <v>22000</v>
      </c>
    </row>
    <row r="349" spans="1:12" s="3" customFormat="1" x14ac:dyDescent="0.2">
      <c r="A349" s="149" t="s">
        <v>688</v>
      </c>
      <c r="B349" s="37" t="s">
        <v>304</v>
      </c>
      <c r="C349" s="37" t="s">
        <v>250</v>
      </c>
      <c r="D349" s="38" t="s">
        <v>631</v>
      </c>
      <c r="E349" s="116"/>
      <c r="F349" s="40">
        <v>2000</v>
      </c>
      <c r="G349" s="66">
        <v>2000</v>
      </c>
      <c r="H349" s="75">
        <f t="shared" si="7"/>
        <v>0</v>
      </c>
      <c r="I349" s="39">
        <v>2000</v>
      </c>
      <c r="J349" s="40">
        <v>2000</v>
      </c>
    </row>
    <row r="350" spans="1:12" ht="4.5" customHeight="1" thickBot="1" x14ac:dyDescent="0.25">
      <c r="A350" s="138"/>
      <c r="B350" s="117"/>
      <c r="C350" s="117"/>
      <c r="D350" s="118"/>
      <c r="E350" s="119"/>
      <c r="F350" s="190"/>
      <c r="G350" s="120"/>
      <c r="H350" s="75"/>
      <c r="I350" s="121"/>
      <c r="J350" s="41"/>
    </row>
    <row r="351" spans="1:12" x14ac:dyDescent="0.2">
      <c r="A351" s="122"/>
      <c r="B351" s="123"/>
      <c r="C351" s="123"/>
      <c r="D351" s="124"/>
      <c r="E351" s="4" t="s">
        <v>307</v>
      </c>
      <c r="F351" s="29">
        <f>SUM(F341:F350)</f>
        <v>48000</v>
      </c>
      <c r="G351" s="67">
        <f>SUM(G341:G350)</f>
        <v>54000</v>
      </c>
      <c r="H351" s="75">
        <f t="shared" si="7"/>
        <v>33019</v>
      </c>
      <c r="I351" s="28">
        <f>SUM(I341:I350)-I356</f>
        <v>20981</v>
      </c>
      <c r="J351" s="29">
        <f>SUM(J341:J350)</f>
        <v>48000</v>
      </c>
    </row>
    <row r="352" spans="1:12" x14ac:dyDescent="0.2">
      <c r="A352" s="122"/>
      <c r="B352" s="123"/>
      <c r="C352" s="123"/>
      <c r="D352" s="124"/>
      <c r="E352" s="4"/>
      <c r="F352" s="29"/>
      <c r="G352" s="67"/>
      <c r="H352" s="186"/>
      <c r="I352" s="28"/>
      <c r="J352" s="29"/>
    </row>
    <row r="353" spans="1:10" ht="13.5" thickBot="1" x14ac:dyDescent="0.25">
      <c r="A353" s="122"/>
      <c r="B353" s="123"/>
      <c r="C353" s="123"/>
      <c r="D353" s="124"/>
      <c r="E353" s="4"/>
      <c r="F353" s="29"/>
      <c r="G353" s="67"/>
      <c r="H353" s="186"/>
      <c r="I353" s="28"/>
      <c r="J353" s="29"/>
    </row>
    <row r="354" spans="1:10" ht="3" customHeight="1" thickBot="1" x14ac:dyDescent="0.25">
      <c r="A354" s="98"/>
      <c r="B354" s="99"/>
      <c r="F354" s="195"/>
      <c r="G354" s="146"/>
      <c r="H354" s="147"/>
      <c r="I354" s="148"/>
      <c r="J354" s="26"/>
    </row>
    <row r="355" spans="1:10" s="3" customFormat="1" ht="12.75" customHeight="1" thickBot="1" x14ac:dyDescent="0.25">
      <c r="A355" s="76" t="s">
        <v>582</v>
      </c>
      <c r="B355" s="16"/>
      <c r="C355" s="16"/>
      <c r="D355" s="233" t="s">
        <v>1</v>
      </c>
      <c r="E355" s="234"/>
      <c r="F355" s="23" t="s">
        <v>2</v>
      </c>
      <c r="G355" s="64" t="s">
        <v>2</v>
      </c>
      <c r="H355" s="229" t="s">
        <v>684</v>
      </c>
      <c r="I355" s="22" t="s">
        <v>2</v>
      </c>
      <c r="J355" s="23" t="s">
        <v>2</v>
      </c>
    </row>
    <row r="356" spans="1:10" ht="16.5" thickBot="1" x14ac:dyDescent="0.25">
      <c r="A356" s="78" t="s">
        <v>685</v>
      </c>
      <c r="B356" s="17" t="s">
        <v>3</v>
      </c>
      <c r="C356" s="17" t="s">
        <v>4</v>
      </c>
      <c r="D356" s="235"/>
      <c r="E356" s="236"/>
      <c r="F356" s="25">
        <v>2021</v>
      </c>
      <c r="G356" s="65">
        <v>2020</v>
      </c>
      <c r="H356" s="230"/>
      <c r="I356" s="24">
        <v>2019</v>
      </c>
      <c r="J356" s="25">
        <v>2018</v>
      </c>
    </row>
    <row r="357" spans="1:10" ht="8.25" customHeight="1" x14ac:dyDescent="0.2">
      <c r="A357" s="98"/>
      <c r="B357" s="99"/>
      <c r="F357" s="189"/>
      <c r="G357" s="112"/>
      <c r="H357" s="113"/>
      <c r="I357" s="114"/>
      <c r="J357" s="26"/>
    </row>
    <row r="358" spans="1:10" s="208" customFormat="1" x14ac:dyDescent="0.2">
      <c r="A358" s="149" t="s">
        <v>695</v>
      </c>
      <c r="B358" s="47" t="s">
        <v>714</v>
      </c>
      <c r="C358" s="47" t="s">
        <v>95</v>
      </c>
      <c r="D358" s="48" t="s">
        <v>715</v>
      </c>
      <c r="E358" s="185"/>
      <c r="F358" s="40">
        <v>8000</v>
      </c>
      <c r="G358" s="204">
        <v>15000</v>
      </c>
      <c r="H358" s="204">
        <f t="shared" ref="H358" si="9">G358-I358</f>
        <v>15000</v>
      </c>
      <c r="I358" s="204"/>
      <c r="J358" s="204">
        <v>22000</v>
      </c>
    </row>
    <row r="359" spans="1:10" s="211" customFormat="1" ht="4.5" customHeight="1" thickBot="1" x14ac:dyDescent="0.25">
      <c r="A359" s="152"/>
      <c r="B359" s="213"/>
      <c r="C359" s="213"/>
      <c r="D359" s="214"/>
      <c r="E359" s="215"/>
      <c r="F359" s="190"/>
      <c r="G359" s="120"/>
      <c r="H359" s="75"/>
      <c r="I359" s="121"/>
      <c r="J359" s="41"/>
    </row>
    <row r="360" spans="1:10" s="211" customFormat="1" x14ac:dyDescent="0.2">
      <c r="A360" s="216"/>
      <c r="B360" s="217"/>
      <c r="C360" s="217"/>
      <c r="D360" s="218"/>
      <c r="E360" s="209" t="s">
        <v>716</v>
      </c>
      <c r="F360" s="29">
        <f>SUM(F358:F359)</f>
        <v>8000</v>
      </c>
      <c r="G360" s="67">
        <f>SUM(G358:G359)</f>
        <v>15000</v>
      </c>
      <c r="H360" s="75">
        <f t="shared" ref="H360" si="10">G360-I360</f>
        <v>15000</v>
      </c>
      <c r="I360" s="28">
        <f>SUM(I358)</f>
        <v>0</v>
      </c>
      <c r="J360" s="29">
        <f>SUM(J350:J359)</f>
        <v>72018</v>
      </c>
    </row>
    <row r="361" spans="1:10" s="211" customFormat="1" ht="11.25" customHeight="1" x14ac:dyDescent="0.2">
      <c r="A361" s="216"/>
      <c r="B361" s="217"/>
      <c r="C361" s="217"/>
      <c r="D361" s="218"/>
      <c r="E361" s="209"/>
      <c r="F361" s="29"/>
      <c r="G361" s="67"/>
      <c r="H361" s="75"/>
      <c r="I361" s="28"/>
      <c r="J361" s="29"/>
    </row>
    <row r="362" spans="1:10" s="212" customFormat="1" x14ac:dyDescent="0.2">
      <c r="A362" s="149" t="s">
        <v>687</v>
      </c>
      <c r="B362" s="47" t="s">
        <v>308</v>
      </c>
      <c r="C362" s="47" t="s">
        <v>6</v>
      </c>
      <c r="D362" s="48" t="s">
        <v>707</v>
      </c>
      <c r="E362" s="185"/>
      <c r="F362" s="40">
        <v>1000</v>
      </c>
      <c r="G362" s="204">
        <v>36000</v>
      </c>
      <c r="H362" s="204">
        <f t="shared" ref="H362:H365" si="11">G362-I362</f>
        <v>36000</v>
      </c>
      <c r="I362" s="204"/>
      <c r="J362" s="204">
        <v>14000</v>
      </c>
    </row>
    <row r="363" spans="1:10" s="212" customFormat="1" x14ac:dyDescent="0.2">
      <c r="A363" s="149" t="s">
        <v>687</v>
      </c>
      <c r="B363" s="47" t="s">
        <v>308</v>
      </c>
      <c r="C363" s="47" t="s">
        <v>8</v>
      </c>
      <c r="D363" s="48" t="s">
        <v>708</v>
      </c>
      <c r="E363" s="185"/>
      <c r="F363" s="40">
        <v>0</v>
      </c>
      <c r="G363" s="204">
        <v>5000</v>
      </c>
      <c r="H363" s="204">
        <f t="shared" si="11"/>
        <v>5000</v>
      </c>
      <c r="I363" s="204"/>
      <c r="J363" s="204">
        <v>7000</v>
      </c>
    </row>
    <row r="364" spans="1:10" s="212" customFormat="1" x14ac:dyDescent="0.2">
      <c r="A364" s="149" t="s">
        <v>687</v>
      </c>
      <c r="B364" s="47" t="s">
        <v>308</v>
      </c>
      <c r="C364" s="47" t="s">
        <v>10</v>
      </c>
      <c r="D364" s="48" t="s">
        <v>709</v>
      </c>
      <c r="E364" s="185"/>
      <c r="F364" s="40">
        <v>1000</v>
      </c>
      <c r="G364" s="204">
        <v>23000</v>
      </c>
      <c r="H364" s="204">
        <f t="shared" si="11"/>
        <v>23000</v>
      </c>
      <c r="I364" s="204"/>
      <c r="J364" s="204">
        <v>12000</v>
      </c>
    </row>
    <row r="365" spans="1:10" s="212" customFormat="1" ht="12.75" customHeight="1" x14ac:dyDescent="0.2">
      <c r="A365" s="149" t="s">
        <v>687</v>
      </c>
      <c r="B365" s="47" t="s">
        <v>308</v>
      </c>
      <c r="C365" s="47" t="s">
        <v>12</v>
      </c>
      <c r="D365" s="48" t="s">
        <v>710</v>
      </c>
      <c r="E365" s="185"/>
      <c r="F365" s="40">
        <v>1000</v>
      </c>
      <c r="G365" s="204">
        <v>50000</v>
      </c>
      <c r="H365" s="204">
        <f t="shared" si="11"/>
        <v>50000</v>
      </c>
      <c r="I365" s="204"/>
      <c r="J365" s="204">
        <v>26000</v>
      </c>
    </row>
    <row r="366" spans="1:10" x14ac:dyDescent="0.2">
      <c r="A366" s="134" t="s">
        <v>687</v>
      </c>
      <c r="B366" s="37" t="s">
        <v>308</v>
      </c>
      <c r="C366" s="37" t="s">
        <v>108</v>
      </c>
      <c r="D366" s="38" t="s">
        <v>309</v>
      </c>
      <c r="E366" s="116"/>
      <c r="F366" s="40">
        <v>123000</v>
      </c>
      <c r="G366" s="66">
        <v>110000</v>
      </c>
      <c r="H366" s="75">
        <f t="shared" si="7"/>
        <v>-37000</v>
      </c>
      <c r="I366" s="39">
        <v>147000</v>
      </c>
      <c r="J366" s="40">
        <v>102000</v>
      </c>
    </row>
    <row r="367" spans="1:10" x14ac:dyDescent="0.2">
      <c r="A367" s="134" t="s">
        <v>687</v>
      </c>
      <c r="B367" s="37" t="s">
        <v>308</v>
      </c>
      <c r="C367" s="37" t="s">
        <v>109</v>
      </c>
      <c r="D367" s="38" t="s">
        <v>310</v>
      </c>
      <c r="E367" s="116"/>
      <c r="F367" s="40">
        <v>197000</v>
      </c>
      <c r="G367" s="66">
        <v>173000</v>
      </c>
      <c r="H367" s="75">
        <f t="shared" si="7"/>
        <v>-65000</v>
      </c>
      <c r="I367" s="39">
        <v>238000</v>
      </c>
      <c r="J367" s="40">
        <v>145000</v>
      </c>
    </row>
    <row r="368" spans="1:10" x14ac:dyDescent="0.2">
      <c r="A368" s="134" t="s">
        <v>687</v>
      </c>
      <c r="B368" s="37" t="s">
        <v>308</v>
      </c>
      <c r="C368" s="37" t="s">
        <v>111</v>
      </c>
      <c r="D368" s="38" t="s">
        <v>311</v>
      </c>
      <c r="E368" s="116"/>
      <c r="F368" s="40">
        <v>1000</v>
      </c>
      <c r="G368" s="66">
        <v>1000</v>
      </c>
      <c r="H368" s="75">
        <f t="shared" si="7"/>
        <v>0</v>
      </c>
      <c r="I368" s="39">
        <v>1000</v>
      </c>
      <c r="J368" s="40">
        <v>1000</v>
      </c>
    </row>
    <row r="369" spans="1:12" x14ac:dyDescent="0.2">
      <c r="A369" s="134" t="s">
        <v>687</v>
      </c>
      <c r="B369" s="37" t="s">
        <v>308</v>
      </c>
      <c r="C369" s="37" t="s">
        <v>14</v>
      </c>
      <c r="D369" s="38" t="s">
        <v>312</v>
      </c>
      <c r="E369" s="116"/>
      <c r="F369" s="40">
        <v>83000</v>
      </c>
      <c r="G369" s="66">
        <v>83000</v>
      </c>
      <c r="H369" s="75">
        <f t="shared" si="7"/>
        <v>4000</v>
      </c>
      <c r="I369" s="39">
        <v>79000</v>
      </c>
      <c r="J369" s="40">
        <v>76000</v>
      </c>
      <c r="K369" s="19"/>
      <c r="L369" s="18"/>
    </row>
    <row r="370" spans="1:12" x14ac:dyDescent="0.2">
      <c r="A370" s="134" t="s">
        <v>687</v>
      </c>
      <c r="B370" s="37" t="s">
        <v>308</v>
      </c>
      <c r="C370" s="37" t="s">
        <v>45</v>
      </c>
      <c r="D370" s="38" t="s">
        <v>591</v>
      </c>
      <c r="E370" s="116"/>
      <c r="F370" s="40">
        <v>8000</v>
      </c>
      <c r="G370" s="66">
        <v>3000</v>
      </c>
      <c r="H370" s="75">
        <f t="shared" ref="H370:H447" si="12">G370-I370</f>
        <v>-2000</v>
      </c>
      <c r="I370" s="39">
        <v>5000</v>
      </c>
      <c r="J370" s="40">
        <v>10000</v>
      </c>
    </row>
    <row r="371" spans="1:12" x14ac:dyDescent="0.2">
      <c r="A371" s="134" t="s">
        <v>687</v>
      </c>
      <c r="B371" s="37" t="s">
        <v>308</v>
      </c>
      <c r="C371" s="37" t="s">
        <v>143</v>
      </c>
      <c r="D371" s="38" t="s">
        <v>592</v>
      </c>
      <c r="E371" s="116"/>
      <c r="F371" s="40">
        <v>2000</v>
      </c>
      <c r="G371" s="66">
        <v>4000</v>
      </c>
      <c r="H371" s="75">
        <f t="shared" si="12"/>
        <v>-6000</v>
      </c>
      <c r="I371" s="39">
        <v>10000</v>
      </c>
      <c r="J371" s="40">
        <v>10000</v>
      </c>
    </row>
    <row r="372" spans="1:12" x14ac:dyDescent="0.2">
      <c r="A372" s="134" t="s">
        <v>687</v>
      </c>
      <c r="B372" s="37" t="s">
        <v>308</v>
      </c>
      <c r="C372" s="37" t="s">
        <v>49</v>
      </c>
      <c r="D372" s="38" t="s">
        <v>593</v>
      </c>
      <c r="E372" s="116"/>
      <c r="F372" s="40">
        <v>6000</v>
      </c>
      <c r="G372" s="66">
        <v>9000</v>
      </c>
      <c r="H372" s="75">
        <f t="shared" si="12"/>
        <v>-6000</v>
      </c>
      <c r="I372" s="39">
        <v>15000</v>
      </c>
      <c r="J372" s="40">
        <v>20000</v>
      </c>
    </row>
    <row r="373" spans="1:12" x14ac:dyDescent="0.2">
      <c r="A373" s="134" t="s">
        <v>687</v>
      </c>
      <c r="B373" s="37" t="s">
        <v>308</v>
      </c>
      <c r="C373" s="37" t="s">
        <v>55</v>
      </c>
      <c r="D373" s="38" t="s">
        <v>594</v>
      </c>
      <c r="E373" s="116"/>
      <c r="F373" s="40">
        <v>0</v>
      </c>
      <c r="G373" s="66">
        <v>2000</v>
      </c>
      <c r="H373" s="75">
        <f t="shared" si="12"/>
        <v>0</v>
      </c>
      <c r="I373" s="39">
        <v>2000</v>
      </c>
      <c r="J373" s="40">
        <v>2000</v>
      </c>
    </row>
    <row r="374" spans="1:12" x14ac:dyDescent="0.2">
      <c r="A374" s="134" t="s">
        <v>687</v>
      </c>
      <c r="B374" s="37" t="s">
        <v>308</v>
      </c>
      <c r="C374" s="37" t="s">
        <v>57</v>
      </c>
      <c r="D374" s="38" t="s">
        <v>313</v>
      </c>
      <c r="E374" s="116"/>
      <c r="F374" s="40">
        <v>6000</v>
      </c>
      <c r="G374" s="66">
        <v>2000</v>
      </c>
      <c r="H374" s="75">
        <f t="shared" si="12"/>
        <v>0</v>
      </c>
      <c r="I374" s="39">
        <v>2000</v>
      </c>
      <c r="J374" s="40">
        <v>2000</v>
      </c>
    </row>
    <row r="375" spans="1:12" x14ac:dyDescent="0.2">
      <c r="A375" s="134" t="s">
        <v>687</v>
      </c>
      <c r="B375" s="37" t="s">
        <v>308</v>
      </c>
      <c r="C375" s="37" t="s">
        <v>59</v>
      </c>
      <c r="D375" s="38" t="s">
        <v>632</v>
      </c>
      <c r="E375" s="116"/>
      <c r="F375" s="40">
        <v>1000</v>
      </c>
      <c r="G375" s="66">
        <v>1000</v>
      </c>
      <c r="H375" s="75">
        <f t="shared" si="12"/>
        <v>0</v>
      </c>
      <c r="I375" s="39">
        <v>1000</v>
      </c>
      <c r="J375" s="40">
        <v>1000</v>
      </c>
    </row>
    <row r="376" spans="1:12" x14ac:dyDescent="0.2">
      <c r="A376" s="134" t="s">
        <v>687</v>
      </c>
      <c r="B376" s="37" t="s">
        <v>308</v>
      </c>
      <c r="C376" s="37" t="s">
        <v>200</v>
      </c>
      <c r="D376" s="38" t="s">
        <v>314</v>
      </c>
      <c r="E376" s="116"/>
      <c r="F376" s="40">
        <v>60000</v>
      </c>
      <c r="G376" s="66">
        <v>80000</v>
      </c>
      <c r="H376" s="75">
        <f t="shared" si="12"/>
        <v>-25000</v>
      </c>
      <c r="I376" s="39">
        <v>105000</v>
      </c>
      <c r="J376" s="40">
        <v>90000</v>
      </c>
    </row>
    <row r="377" spans="1:12" x14ac:dyDescent="0.2">
      <c r="A377" s="134" t="s">
        <v>687</v>
      </c>
      <c r="B377" s="37" t="s">
        <v>308</v>
      </c>
      <c r="C377" s="37" t="s">
        <v>147</v>
      </c>
      <c r="D377" s="38" t="s">
        <v>315</v>
      </c>
      <c r="E377" s="116"/>
      <c r="F377" s="40">
        <v>0</v>
      </c>
      <c r="G377" s="66">
        <v>1000</v>
      </c>
      <c r="H377" s="75">
        <f t="shared" si="12"/>
        <v>0</v>
      </c>
      <c r="I377" s="39">
        <v>1000</v>
      </c>
      <c r="J377" s="40">
        <v>1000</v>
      </c>
    </row>
    <row r="378" spans="1:12" x14ac:dyDescent="0.2">
      <c r="A378" s="134" t="s">
        <v>687</v>
      </c>
      <c r="B378" s="37" t="s">
        <v>308</v>
      </c>
      <c r="C378" s="37" t="s">
        <v>61</v>
      </c>
      <c r="D378" s="38" t="s">
        <v>316</v>
      </c>
      <c r="E378" s="116"/>
      <c r="F378" s="40">
        <v>30000</v>
      </c>
      <c r="G378" s="66">
        <v>36000</v>
      </c>
      <c r="H378" s="75">
        <f t="shared" si="12"/>
        <v>-4000</v>
      </c>
      <c r="I378" s="39">
        <v>40000</v>
      </c>
      <c r="J378" s="40">
        <v>40000</v>
      </c>
    </row>
    <row r="379" spans="1:12" x14ac:dyDescent="0.2">
      <c r="A379" s="134" t="s">
        <v>687</v>
      </c>
      <c r="B379" s="37" t="s">
        <v>308</v>
      </c>
      <c r="C379" s="37" t="s">
        <v>63</v>
      </c>
      <c r="D379" s="38" t="s">
        <v>317</v>
      </c>
      <c r="E379" s="116"/>
      <c r="F379" s="40">
        <v>0</v>
      </c>
      <c r="G379" s="66">
        <v>1000</v>
      </c>
      <c r="H379" s="75">
        <f t="shared" si="12"/>
        <v>0</v>
      </c>
      <c r="I379" s="39">
        <v>1000</v>
      </c>
      <c r="J379" s="40">
        <v>1000</v>
      </c>
    </row>
    <row r="380" spans="1:12" x14ac:dyDescent="0.2">
      <c r="A380" s="134" t="s">
        <v>687</v>
      </c>
      <c r="B380" s="37" t="s">
        <v>308</v>
      </c>
      <c r="C380" s="37" t="s">
        <v>66</v>
      </c>
      <c r="D380" s="38" t="s">
        <v>633</v>
      </c>
      <c r="E380" s="116"/>
      <c r="F380" s="40">
        <v>0</v>
      </c>
      <c r="G380" s="66">
        <v>1000</v>
      </c>
      <c r="H380" s="75">
        <f t="shared" si="12"/>
        <v>0</v>
      </c>
      <c r="I380" s="39">
        <v>1000</v>
      </c>
      <c r="J380" s="40">
        <v>1000</v>
      </c>
    </row>
    <row r="381" spans="1:12" x14ac:dyDescent="0.2">
      <c r="A381" s="134" t="s">
        <v>687</v>
      </c>
      <c r="B381" s="37" t="s">
        <v>308</v>
      </c>
      <c r="C381" s="37" t="s">
        <v>76</v>
      </c>
      <c r="D381" s="38" t="s">
        <v>318</v>
      </c>
      <c r="E381" s="116"/>
      <c r="F381" s="40">
        <v>2000</v>
      </c>
      <c r="G381" s="66">
        <v>3000</v>
      </c>
      <c r="H381" s="75">
        <f t="shared" si="12"/>
        <v>-6000</v>
      </c>
      <c r="I381" s="39">
        <v>9000</v>
      </c>
      <c r="J381" s="40">
        <v>12000</v>
      </c>
    </row>
    <row r="382" spans="1:12" x14ac:dyDescent="0.2">
      <c r="A382" s="134" t="s">
        <v>687</v>
      </c>
      <c r="B382" s="37" t="s">
        <v>308</v>
      </c>
      <c r="C382" s="37" t="s">
        <v>80</v>
      </c>
      <c r="D382" s="38" t="s">
        <v>319</v>
      </c>
      <c r="E382" s="116"/>
      <c r="F382" s="40">
        <v>4000</v>
      </c>
      <c r="G382" s="66">
        <v>6000</v>
      </c>
      <c r="H382" s="75">
        <f t="shared" si="12"/>
        <v>-2000</v>
      </c>
      <c r="I382" s="39">
        <v>8000</v>
      </c>
      <c r="J382" s="40">
        <v>10000</v>
      </c>
    </row>
    <row r="383" spans="1:12" x14ac:dyDescent="0.2">
      <c r="A383" s="134" t="s">
        <v>687</v>
      </c>
      <c r="B383" s="37" t="s">
        <v>308</v>
      </c>
      <c r="C383" s="37" t="s">
        <v>154</v>
      </c>
      <c r="D383" s="38" t="s">
        <v>320</v>
      </c>
      <c r="E383" s="116"/>
      <c r="F383" s="40">
        <v>4000</v>
      </c>
      <c r="G383" s="66">
        <v>8000</v>
      </c>
      <c r="H383" s="75">
        <f t="shared" si="12"/>
        <v>-2000</v>
      </c>
      <c r="I383" s="39">
        <v>10000</v>
      </c>
      <c r="J383" s="40">
        <v>13000</v>
      </c>
    </row>
    <row r="384" spans="1:12" x14ac:dyDescent="0.2">
      <c r="A384" s="134" t="s">
        <v>687</v>
      </c>
      <c r="B384" s="37" t="s">
        <v>308</v>
      </c>
      <c r="C384" s="37" t="s">
        <v>82</v>
      </c>
      <c r="D384" s="38" t="s">
        <v>634</v>
      </c>
      <c r="E384" s="116"/>
      <c r="F384" s="40">
        <v>1000</v>
      </c>
      <c r="G384" s="66">
        <v>1000</v>
      </c>
      <c r="H384" s="75">
        <f t="shared" si="12"/>
        <v>0</v>
      </c>
      <c r="I384" s="39">
        <v>1000</v>
      </c>
      <c r="J384" s="40">
        <v>1000</v>
      </c>
    </row>
    <row r="385" spans="1:12" x14ac:dyDescent="0.2">
      <c r="A385" s="134" t="s">
        <v>687</v>
      </c>
      <c r="B385" s="37" t="s">
        <v>308</v>
      </c>
      <c r="C385" s="37" t="s">
        <v>246</v>
      </c>
      <c r="D385" s="38" t="s">
        <v>321</v>
      </c>
      <c r="E385" s="116"/>
      <c r="F385" s="40">
        <v>8000</v>
      </c>
      <c r="G385" s="66">
        <v>8000</v>
      </c>
      <c r="H385" s="75">
        <f t="shared" si="12"/>
        <v>0</v>
      </c>
      <c r="I385" s="39">
        <v>8000</v>
      </c>
      <c r="J385" s="40">
        <v>8000</v>
      </c>
    </row>
    <row r="386" spans="1:12" x14ac:dyDescent="0.2">
      <c r="A386" s="134" t="s">
        <v>687</v>
      </c>
      <c r="B386" s="37" t="s">
        <v>308</v>
      </c>
      <c r="C386" s="37" t="s">
        <v>85</v>
      </c>
      <c r="D386" s="38" t="s">
        <v>322</v>
      </c>
      <c r="E386" s="116"/>
      <c r="F386" s="40">
        <v>3000</v>
      </c>
      <c r="G386" s="66">
        <v>4000</v>
      </c>
      <c r="H386" s="75">
        <f t="shared" si="12"/>
        <v>0</v>
      </c>
      <c r="I386" s="39">
        <v>4000</v>
      </c>
      <c r="J386" s="40">
        <v>4000</v>
      </c>
    </row>
    <row r="387" spans="1:12" x14ac:dyDescent="0.2">
      <c r="A387" s="134" t="s">
        <v>687</v>
      </c>
      <c r="B387" s="37" t="s">
        <v>308</v>
      </c>
      <c r="C387" s="37" t="s">
        <v>323</v>
      </c>
      <c r="D387" s="38" t="s">
        <v>324</v>
      </c>
      <c r="E387" s="116"/>
      <c r="F387" s="40">
        <v>0</v>
      </c>
      <c r="G387" s="66">
        <v>1000</v>
      </c>
      <c r="H387" s="75">
        <f t="shared" si="12"/>
        <v>0</v>
      </c>
      <c r="I387" s="39">
        <v>1000</v>
      </c>
      <c r="J387" s="40">
        <v>1000</v>
      </c>
    </row>
    <row r="388" spans="1:12" x14ac:dyDescent="0.2">
      <c r="A388" s="134" t="s">
        <v>687</v>
      </c>
      <c r="B388" s="37" t="s">
        <v>308</v>
      </c>
      <c r="C388" s="37" t="s">
        <v>105</v>
      </c>
      <c r="D388" s="38" t="s">
        <v>635</v>
      </c>
      <c r="E388" s="116"/>
      <c r="F388" s="40">
        <v>70000</v>
      </c>
      <c r="G388" s="66">
        <v>70000</v>
      </c>
      <c r="H388" s="75">
        <f t="shared" si="12"/>
        <v>5000</v>
      </c>
      <c r="I388" s="39">
        <v>65000</v>
      </c>
      <c r="J388" s="40">
        <v>65000</v>
      </c>
    </row>
    <row r="389" spans="1:12" x14ac:dyDescent="0.2">
      <c r="A389" s="134" t="s">
        <v>687</v>
      </c>
      <c r="B389" s="37" t="s">
        <v>308</v>
      </c>
      <c r="C389" s="37" t="s">
        <v>166</v>
      </c>
      <c r="D389" s="38" t="s">
        <v>636</v>
      </c>
      <c r="E389" s="116"/>
      <c r="F389" s="40">
        <v>4000</v>
      </c>
      <c r="G389" s="66">
        <v>5000</v>
      </c>
      <c r="H389" s="75">
        <f t="shared" si="12"/>
        <v>-5000</v>
      </c>
      <c r="I389" s="39">
        <v>10000</v>
      </c>
      <c r="J389" s="40">
        <v>10000</v>
      </c>
    </row>
    <row r="390" spans="1:12" x14ac:dyDescent="0.2">
      <c r="A390" s="134" t="s">
        <v>687</v>
      </c>
      <c r="B390" s="37" t="s">
        <v>308</v>
      </c>
      <c r="C390" s="37" t="s">
        <v>97</v>
      </c>
      <c r="D390" s="38" t="s">
        <v>637</v>
      </c>
      <c r="E390" s="116"/>
      <c r="F390" s="40">
        <v>4000</v>
      </c>
      <c r="G390" s="66">
        <v>5000</v>
      </c>
      <c r="H390" s="75">
        <f t="shared" si="12"/>
        <v>-5000</v>
      </c>
      <c r="I390" s="39">
        <v>10000</v>
      </c>
      <c r="J390" s="40">
        <v>10000</v>
      </c>
    </row>
    <row r="391" spans="1:12" ht="12.75" customHeight="1" x14ac:dyDescent="0.2">
      <c r="A391" s="134" t="s">
        <v>687</v>
      </c>
      <c r="B391" s="37" t="s">
        <v>308</v>
      </c>
      <c r="C391" s="37" t="s">
        <v>122</v>
      </c>
      <c r="D391" s="38" t="s">
        <v>638</v>
      </c>
      <c r="E391" s="116"/>
      <c r="F391" s="40">
        <v>4000</v>
      </c>
      <c r="G391" s="66">
        <v>10000</v>
      </c>
      <c r="H391" s="75">
        <f t="shared" si="12"/>
        <v>0</v>
      </c>
      <c r="I391" s="39">
        <v>10000</v>
      </c>
      <c r="J391" s="40">
        <v>10000</v>
      </c>
    </row>
    <row r="392" spans="1:12" s="3" customFormat="1" x14ac:dyDescent="0.2">
      <c r="A392" s="134" t="s">
        <v>687</v>
      </c>
      <c r="B392" s="37" t="s">
        <v>308</v>
      </c>
      <c r="C392" s="37" t="s">
        <v>325</v>
      </c>
      <c r="D392" s="38" t="s">
        <v>326</v>
      </c>
      <c r="E392" s="116"/>
      <c r="F392" s="40">
        <v>5000</v>
      </c>
      <c r="G392" s="66">
        <v>6000</v>
      </c>
      <c r="H392" s="75">
        <f t="shared" si="12"/>
        <v>0</v>
      </c>
      <c r="I392" s="39">
        <v>6000</v>
      </c>
      <c r="J392" s="40">
        <v>0</v>
      </c>
    </row>
    <row r="393" spans="1:12" ht="4.5" customHeight="1" thickBot="1" x14ac:dyDescent="0.25">
      <c r="A393" s="138"/>
      <c r="B393" s="117"/>
      <c r="C393" s="117"/>
      <c r="D393" s="118"/>
      <c r="E393" s="119"/>
      <c r="F393" s="190"/>
      <c r="G393" s="120"/>
      <c r="H393" s="75"/>
      <c r="I393" s="121"/>
      <c r="J393" s="41"/>
    </row>
    <row r="394" spans="1:12" x14ac:dyDescent="0.2">
      <c r="A394" s="122"/>
      <c r="B394" s="123"/>
      <c r="C394" s="123"/>
      <c r="D394" s="124"/>
      <c r="E394" s="4" t="s">
        <v>327</v>
      </c>
      <c r="F394" s="29">
        <f>SUM(F362:F393)</f>
        <v>629000</v>
      </c>
      <c r="G394" s="67">
        <f>SUM(G362:G393)</f>
        <v>748000</v>
      </c>
      <c r="H394" s="75">
        <f t="shared" si="12"/>
        <v>-42000</v>
      </c>
      <c r="I394" s="28">
        <f>SUM(I366:I393)</f>
        <v>790000</v>
      </c>
      <c r="J394" s="29">
        <f>SUM(J366:J393)</f>
        <v>646000</v>
      </c>
    </row>
    <row r="395" spans="1:12" ht="9" customHeight="1" x14ac:dyDescent="0.2">
      <c r="A395" s="122"/>
      <c r="B395" s="123"/>
      <c r="C395" s="123"/>
      <c r="D395" s="124"/>
      <c r="E395" s="4"/>
      <c r="F395" s="29"/>
      <c r="G395" s="67"/>
      <c r="H395" s="75"/>
      <c r="I395" s="28"/>
      <c r="J395" s="29"/>
    </row>
    <row r="396" spans="1:12" x14ac:dyDescent="0.2">
      <c r="A396" s="134" t="s">
        <v>687</v>
      </c>
      <c r="B396" s="37" t="s">
        <v>328</v>
      </c>
      <c r="C396" s="37" t="s">
        <v>108</v>
      </c>
      <c r="D396" s="38" t="s">
        <v>329</v>
      </c>
      <c r="E396" s="116"/>
      <c r="F396" s="40">
        <v>84000</v>
      </c>
      <c r="G396" s="66">
        <v>80000</v>
      </c>
      <c r="H396" s="75">
        <f t="shared" si="12"/>
        <v>3000</v>
      </c>
      <c r="I396" s="39">
        <v>77000</v>
      </c>
      <c r="J396" s="40">
        <v>72000</v>
      </c>
    </row>
    <row r="397" spans="1:12" x14ac:dyDescent="0.2">
      <c r="A397" s="134" t="s">
        <v>687</v>
      </c>
      <c r="B397" s="37" t="s">
        <v>328</v>
      </c>
      <c r="C397" s="37" t="s">
        <v>109</v>
      </c>
      <c r="D397" s="38" t="s">
        <v>330</v>
      </c>
      <c r="E397" s="116"/>
      <c r="F397" s="40">
        <v>137000</v>
      </c>
      <c r="G397" s="66">
        <v>135000</v>
      </c>
      <c r="H397" s="75">
        <f t="shared" si="12"/>
        <v>4000</v>
      </c>
      <c r="I397" s="39">
        <v>131000</v>
      </c>
      <c r="J397" s="40">
        <v>112000</v>
      </c>
    </row>
    <row r="398" spans="1:12" x14ac:dyDescent="0.2">
      <c r="A398" s="134" t="s">
        <v>687</v>
      </c>
      <c r="B398" s="37" t="s">
        <v>328</v>
      </c>
      <c r="C398" s="37" t="s">
        <v>111</v>
      </c>
      <c r="D398" s="38" t="s">
        <v>331</v>
      </c>
      <c r="E398" s="116"/>
      <c r="F398" s="40">
        <v>3000</v>
      </c>
      <c r="G398" s="66">
        <v>3000</v>
      </c>
      <c r="H398" s="75">
        <f t="shared" si="12"/>
        <v>0</v>
      </c>
      <c r="I398" s="39">
        <v>3000</v>
      </c>
      <c r="J398" s="40">
        <v>3000</v>
      </c>
    </row>
    <row r="399" spans="1:12" x14ac:dyDescent="0.2">
      <c r="A399" s="134" t="s">
        <v>687</v>
      </c>
      <c r="B399" s="37" t="s">
        <v>328</v>
      </c>
      <c r="C399" s="37" t="s">
        <v>14</v>
      </c>
      <c r="D399" s="38" t="s">
        <v>332</v>
      </c>
      <c r="E399" s="116"/>
      <c r="F399" s="40">
        <v>64000</v>
      </c>
      <c r="G399" s="66">
        <v>64000</v>
      </c>
      <c r="H399" s="75">
        <f t="shared" si="12"/>
        <v>3000</v>
      </c>
      <c r="I399" s="39">
        <v>61000</v>
      </c>
      <c r="J399" s="40">
        <v>60000</v>
      </c>
      <c r="K399" s="18"/>
      <c r="L399" s="18"/>
    </row>
    <row r="400" spans="1:12" x14ac:dyDescent="0.2">
      <c r="A400" s="134" t="s">
        <v>687</v>
      </c>
      <c r="B400" s="37" t="s">
        <v>328</v>
      </c>
      <c r="C400" s="37" t="s">
        <v>333</v>
      </c>
      <c r="D400" s="38" t="s">
        <v>334</v>
      </c>
      <c r="E400" s="116"/>
      <c r="F400" s="40">
        <v>500</v>
      </c>
      <c r="G400" s="66">
        <v>1000</v>
      </c>
      <c r="H400" s="75">
        <f t="shared" si="12"/>
        <v>0</v>
      </c>
      <c r="I400" s="39">
        <v>1000</v>
      </c>
      <c r="J400" s="40">
        <v>1000</v>
      </c>
    </row>
    <row r="401" spans="1:10" x14ac:dyDescent="0.2">
      <c r="A401" s="134" t="s">
        <v>687</v>
      </c>
      <c r="B401" s="37" t="s">
        <v>328</v>
      </c>
      <c r="C401" s="37" t="s">
        <v>55</v>
      </c>
      <c r="D401" s="38" t="s">
        <v>335</v>
      </c>
      <c r="E401" s="116"/>
      <c r="F401" s="40">
        <v>1000</v>
      </c>
      <c r="G401" s="66">
        <v>2000</v>
      </c>
      <c r="H401" s="75">
        <f t="shared" si="12"/>
        <v>-1000</v>
      </c>
      <c r="I401" s="39">
        <v>3000</v>
      </c>
      <c r="J401" s="40">
        <v>3000</v>
      </c>
    </row>
    <row r="402" spans="1:10" x14ac:dyDescent="0.2">
      <c r="A402" s="134" t="s">
        <v>687</v>
      </c>
      <c r="B402" s="37" t="s">
        <v>328</v>
      </c>
      <c r="C402" s="37" t="s">
        <v>57</v>
      </c>
      <c r="D402" s="38" t="s">
        <v>336</v>
      </c>
      <c r="E402" s="116"/>
      <c r="F402" s="40">
        <v>1000</v>
      </c>
      <c r="G402" s="66">
        <v>2000</v>
      </c>
      <c r="H402" s="75">
        <f t="shared" si="12"/>
        <v>0</v>
      </c>
      <c r="I402" s="39">
        <v>2000</v>
      </c>
      <c r="J402" s="40">
        <v>2000</v>
      </c>
    </row>
    <row r="403" spans="1:10" x14ac:dyDescent="0.2">
      <c r="A403" s="134" t="s">
        <v>687</v>
      </c>
      <c r="B403" s="37" t="s">
        <v>328</v>
      </c>
      <c r="C403" s="37" t="s">
        <v>59</v>
      </c>
      <c r="D403" s="38" t="s">
        <v>337</v>
      </c>
      <c r="E403" s="116"/>
      <c r="F403" s="40">
        <v>5000</v>
      </c>
      <c r="G403" s="66">
        <v>7000</v>
      </c>
      <c r="H403" s="75">
        <f t="shared" si="12"/>
        <v>0</v>
      </c>
      <c r="I403" s="39">
        <v>7000</v>
      </c>
      <c r="J403" s="40">
        <v>6000</v>
      </c>
    </row>
    <row r="404" spans="1:10" x14ac:dyDescent="0.2">
      <c r="A404" s="134" t="s">
        <v>687</v>
      </c>
      <c r="B404" s="37" t="s">
        <v>328</v>
      </c>
      <c r="C404" s="37" t="s">
        <v>246</v>
      </c>
      <c r="D404" s="38" t="s">
        <v>338</v>
      </c>
      <c r="E404" s="116"/>
      <c r="F404" s="40">
        <v>1000</v>
      </c>
      <c r="G404" s="66">
        <v>1000</v>
      </c>
      <c r="H404" s="75">
        <f t="shared" si="12"/>
        <v>0</v>
      </c>
      <c r="I404" s="39">
        <v>1000</v>
      </c>
      <c r="J404" s="40">
        <v>1000</v>
      </c>
    </row>
    <row r="405" spans="1:10" x14ac:dyDescent="0.2">
      <c r="A405" s="134" t="s">
        <v>687</v>
      </c>
      <c r="B405" s="37" t="s">
        <v>328</v>
      </c>
      <c r="C405" s="37" t="s">
        <v>225</v>
      </c>
      <c r="D405" s="38" t="s">
        <v>570</v>
      </c>
      <c r="E405" s="116"/>
      <c r="F405" s="40">
        <v>20000</v>
      </c>
      <c r="G405" s="66">
        <v>25000</v>
      </c>
      <c r="H405" s="75">
        <f t="shared" si="12"/>
        <v>3000</v>
      </c>
      <c r="I405" s="39">
        <v>22000</v>
      </c>
      <c r="J405" s="40">
        <v>20000</v>
      </c>
    </row>
    <row r="406" spans="1:10" x14ac:dyDescent="0.2">
      <c r="A406" s="134" t="s">
        <v>687</v>
      </c>
      <c r="B406" s="37" t="s">
        <v>328</v>
      </c>
      <c r="C406" s="37" t="s">
        <v>83</v>
      </c>
      <c r="D406" s="38" t="s">
        <v>339</v>
      </c>
      <c r="E406" s="116"/>
      <c r="F406" s="40">
        <v>3000</v>
      </c>
      <c r="G406" s="66">
        <v>4000</v>
      </c>
      <c r="H406" s="75">
        <f t="shared" si="12"/>
        <v>0</v>
      </c>
      <c r="I406" s="39">
        <v>4000</v>
      </c>
      <c r="J406" s="40">
        <v>4000</v>
      </c>
    </row>
    <row r="407" spans="1:10" x14ac:dyDescent="0.2">
      <c r="A407" s="134" t="s">
        <v>687</v>
      </c>
      <c r="B407" s="37" t="s">
        <v>328</v>
      </c>
      <c r="C407" s="37" t="s">
        <v>105</v>
      </c>
      <c r="D407" s="38" t="s">
        <v>340</v>
      </c>
      <c r="E407" s="116"/>
      <c r="F407" s="40">
        <v>1000</v>
      </c>
      <c r="G407" s="66">
        <v>1000</v>
      </c>
      <c r="H407" s="75">
        <f t="shared" si="12"/>
        <v>0</v>
      </c>
      <c r="I407" s="39">
        <v>1000</v>
      </c>
      <c r="J407" s="40">
        <v>1000</v>
      </c>
    </row>
    <row r="408" spans="1:10" x14ac:dyDescent="0.2">
      <c r="A408" s="134" t="s">
        <v>687</v>
      </c>
      <c r="B408" s="37" t="s">
        <v>328</v>
      </c>
      <c r="C408" s="37" t="s">
        <v>97</v>
      </c>
      <c r="D408" s="38" t="s">
        <v>639</v>
      </c>
      <c r="E408" s="116"/>
      <c r="F408" s="40">
        <v>3000</v>
      </c>
      <c r="G408" s="66">
        <v>4000</v>
      </c>
      <c r="H408" s="75">
        <f t="shared" si="12"/>
        <v>-1000</v>
      </c>
      <c r="I408" s="39">
        <v>5000</v>
      </c>
      <c r="J408" s="40">
        <v>5000</v>
      </c>
    </row>
    <row r="409" spans="1:10" x14ac:dyDescent="0.2">
      <c r="A409" s="134" t="s">
        <v>687</v>
      </c>
      <c r="B409" s="37" t="s">
        <v>328</v>
      </c>
      <c r="C409" s="37" t="s">
        <v>122</v>
      </c>
      <c r="D409" s="38" t="s">
        <v>341</v>
      </c>
      <c r="E409" s="116"/>
      <c r="F409" s="40">
        <v>2000</v>
      </c>
      <c r="G409" s="66">
        <v>4000</v>
      </c>
      <c r="H409" s="75">
        <f t="shared" si="12"/>
        <v>-2000</v>
      </c>
      <c r="I409" s="39">
        <v>6000</v>
      </c>
      <c r="J409" s="40">
        <v>6000</v>
      </c>
    </row>
    <row r="410" spans="1:10" ht="12.75" customHeight="1" x14ac:dyDescent="0.2">
      <c r="A410" s="134" t="s">
        <v>687</v>
      </c>
      <c r="B410" s="37" t="s">
        <v>328</v>
      </c>
      <c r="C410" s="37" t="s">
        <v>342</v>
      </c>
      <c r="D410" s="38" t="s">
        <v>343</v>
      </c>
      <c r="E410" s="116"/>
      <c r="F410" s="40">
        <v>12000</v>
      </c>
      <c r="G410" s="66">
        <v>8000</v>
      </c>
      <c r="H410" s="75">
        <f t="shared" si="12"/>
        <v>0</v>
      </c>
      <c r="I410" s="39">
        <v>8000</v>
      </c>
      <c r="J410" s="40">
        <v>8000</v>
      </c>
    </row>
    <row r="411" spans="1:10" ht="4.5" customHeight="1" thickBot="1" x14ac:dyDescent="0.25">
      <c r="A411" s="138"/>
      <c r="B411" s="117"/>
      <c r="C411" s="117"/>
      <c r="D411" s="118"/>
      <c r="E411" s="119"/>
      <c r="F411" s="190"/>
      <c r="G411" s="120"/>
      <c r="H411" s="75"/>
      <c r="I411" s="121"/>
      <c r="J411" s="41"/>
    </row>
    <row r="412" spans="1:10" x14ac:dyDescent="0.2">
      <c r="A412" s="122"/>
      <c r="B412" s="123"/>
      <c r="C412" s="123"/>
      <c r="D412" s="124"/>
      <c r="E412" s="4" t="s">
        <v>344</v>
      </c>
      <c r="F412" s="29">
        <f>SUM(F396:F411)</f>
        <v>337500</v>
      </c>
      <c r="G412" s="67">
        <f>SUM(G396:G411)</f>
        <v>341000</v>
      </c>
      <c r="H412" s="75">
        <f t="shared" si="12"/>
        <v>9000</v>
      </c>
      <c r="I412" s="28">
        <f>SUM(I396:I411)</f>
        <v>332000</v>
      </c>
      <c r="J412" s="29">
        <f>SUM(J396:J411)</f>
        <v>304000</v>
      </c>
    </row>
    <row r="413" spans="1:10" ht="9" customHeight="1" x14ac:dyDescent="0.2">
      <c r="A413" s="122"/>
      <c r="B413" s="123"/>
      <c r="C413" s="123"/>
      <c r="D413" s="124"/>
      <c r="E413" s="4"/>
      <c r="F413" s="29"/>
      <c r="G413" s="67"/>
      <c r="H413" s="75"/>
      <c r="I413" s="28"/>
      <c r="J413" s="29"/>
    </row>
    <row r="414" spans="1:10" x14ac:dyDescent="0.2">
      <c r="A414" s="134" t="s">
        <v>687</v>
      </c>
      <c r="B414" s="37" t="s">
        <v>345</v>
      </c>
      <c r="C414" s="37" t="s">
        <v>346</v>
      </c>
      <c r="D414" s="38" t="s">
        <v>640</v>
      </c>
      <c r="E414" s="116"/>
      <c r="F414" s="40">
        <v>1000</v>
      </c>
      <c r="G414" s="66">
        <v>1000</v>
      </c>
      <c r="H414" s="75">
        <f t="shared" si="12"/>
        <v>0</v>
      </c>
      <c r="I414" s="39">
        <v>1000</v>
      </c>
      <c r="J414" s="40">
        <v>1000</v>
      </c>
    </row>
    <row r="415" spans="1:10" x14ac:dyDescent="0.2">
      <c r="A415" s="134" t="s">
        <v>687</v>
      </c>
      <c r="B415" s="37" t="s">
        <v>345</v>
      </c>
      <c r="C415" s="37" t="s">
        <v>347</v>
      </c>
      <c r="D415" s="38" t="s">
        <v>641</v>
      </c>
      <c r="E415" s="116"/>
      <c r="F415" s="40">
        <v>0</v>
      </c>
      <c r="G415" s="66">
        <v>1000</v>
      </c>
      <c r="H415" s="75">
        <f t="shared" si="12"/>
        <v>0</v>
      </c>
      <c r="I415" s="39">
        <v>1000</v>
      </c>
      <c r="J415" s="40">
        <v>1000</v>
      </c>
    </row>
    <row r="416" spans="1:10" x14ac:dyDescent="0.2">
      <c r="A416" s="134" t="s">
        <v>687</v>
      </c>
      <c r="B416" s="37" t="s">
        <v>345</v>
      </c>
      <c r="C416" s="37" t="s">
        <v>348</v>
      </c>
      <c r="D416" s="38" t="s">
        <v>642</v>
      </c>
      <c r="E416" s="116"/>
      <c r="F416" s="40">
        <v>1000</v>
      </c>
      <c r="G416" s="66">
        <v>1000</v>
      </c>
      <c r="H416" s="75">
        <f t="shared" si="12"/>
        <v>0</v>
      </c>
      <c r="I416" s="39">
        <v>1000</v>
      </c>
      <c r="J416" s="40">
        <v>1000</v>
      </c>
    </row>
    <row r="417" spans="1:10" x14ac:dyDescent="0.2">
      <c r="A417" s="134" t="s">
        <v>687</v>
      </c>
      <c r="B417" s="37" t="s">
        <v>345</v>
      </c>
      <c r="C417" s="37" t="s">
        <v>349</v>
      </c>
      <c r="D417" s="38" t="s">
        <v>350</v>
      </c>
      <c r="E417" s="116"/>
      <c r="F417" s="40">
        <v>75000</v>
      </c>
      <c r="G417" s="66">
        <v>150000</v>
      </c>
      <c r="H417" s="75">
        <f t="shared" si="12"/>
        <v>0</v>
      </c>
      <c r="I417" s="39">
        <v>150000</v>
      </c>
      <c r="J417" s="40">
        <v>130000</v>
      </c>
    </row>
    <row r="418" spans="1:10" x14ac:dyDescent="0.2">
      <c r="A418" s="134" t="s">
        <v>687</v>
      </c>
      <c r="B418" s="37" t="s">
        <v>345</v>
      </c>
      <c r="C418" s="37" t="s">
        <v>233</v>
      </c>
      <c r="D418" s="38" t="s">
        <v>351</v>
      </c>
      <c r="E418" s="116"/>
      <c r="F418" s="40">
        <v>30000</v>
      </c>
      <c r="G418" s="66">
        <v>39000</v>
      </c>
      <c r="H418" s="75">
        <f t="shared" si="12"/>
        <v>4000</v>
      </c>
      <c r="I418" s="39">
        <v>35000</v>
      </c>
      <c r="J418" s="40">
        <v>33000</v>
      </c>
    </row>
    <row r="419" spans="1:10" x14ac:dyDescent="0.2">
      <c r="A419" s="134" t="s">
        <v>687</v>
      </c>
      <c r="B419" s="37" t="s">
        <v>345</v>
      </c>
      <c r="C419" s="37" t="s">
        <v>121</v>
      </c>
      <c r="D419" s="38" t="s">
        <v>643</v>
      </c>
      <c r="E419" s="116"/>
      <c r="F419" s="40">
        <v>0</v>
      </c>
      <c r="G419" s="66">
        <v>1000</v>
      </c>
      <c r="H419" s="75">
        <f t="shared" si="12"/>
        <v>0</v>
      </c>
      <c r="I419" s="39">
        <v>1000</v>
      </c>
      <c r="J419" s="40">
        <v>1000</v>
      </c>
    </row>
    <row r="420" spans="1:10" x14ac:dyDescent="0.2">
      <c r="A420" s="134" t="s">
        <v>687</v>
      </c>
      <c r="B420" s="37" t="s">
        <v>345</v>
      </c>
      <c r="C420" s="37" t="s">
        <v>273</v>
      </c>
      <c r="D420" s="38" t="s">
        <v>352</v>
      </c>
      <c r="E420" s="116"/>
      <c r="F420" s="40">
        <v>15000</v>
      </c>
      <c r="G420" s="66">
        <v>25000</v>
      </c>
      <c r="H420" s="75">
        <f t="shared" si="12"/>
        <v>0</v>
      </c>
      <c r="I420" s="39">
        <v>25000</v>
      </c>
      <c r="J420" s="40">
        <v>18000</v>
      </c>
    </row>
    <row r="421" spans="1:10" x14ac:dyDescent="0.2">
      <c r="A421" s="134" t="s">
        <v>687</v>
      </c>
      <c r="B421" s="37" t="s">
        <v>345</v>
      </c>
      <c r="C421" s="37" t="s">
        <v>353</v>
      </c>
      <c r="D421" s="38" t="s">
        <v>354</v>
      </c>
      <c r="E421" s="116"/>
      <c r="F421" s="40">
        <v>399000</v>
      </c>
      <c r="G421" s="66">
        <v>399000</v>
      </c>
      <c r="H421" s="75">
        <f t="shared" si="12"/>
        <v>4000</v>
      </c>
      <c r="I421" s="39">
        <v>395000</v>
      </c>
      <c r="J421" s="40">
        <v>370000</v>
      </c>
    </row>
    <row r="422" spans="1:10" x14ac:dyDescent="0.2">
      <c r="A422" s="134" t="s">
        <v>687</v>
      </c>
      <c r="B422" s="37" t="s">
        <v>345</v>
      </c>
      <c r="C422" s="37" t="s">
        <v>355</v>
      </c>
      <c r="D422" s="38" t="s">
        <v>356</v>
      </c>
      <c r="E422" s="116"/>
      <c r="F422" s="40">
        <v>140000</v>
      </c>
      <c r="G422" s="66">
        <v>140000</v>
      </c>
      <c r="H422" s="75">
        <f t="shared" si="12"/>
        <v>0</v>
      </c>
      <c r="I422" s="39">
        <v>140000</v>
      </c>
      <c r="J422" s="40">
        <v>170000</v>
      </c>
    </row>
    <row r="423" spans="1:10" x14ac:dyDescent="0.2">
      <c r="A423" s="134" t="s">
        <v>687</v>
      </c>
      <c r="B423" s="37" t="s">
        <v>345</v>
      </c>
      <c r="C423" s="37" t="s">
        <v>357</v>
      </c>
      <c r="D423" s="38" t="s">
        <v>644</v>
      </c>
      <c r="E423" s="116"/>
      <c r="F423" s="40">
        <v>3000</v>
      </c>
      <c r="G423" s="66">
        <v>2000</v>
      </c>
      <c r="H423" s="75">
        <f t="shared" si="12"/>
        <v>0</v>
      </c>
      <c r="I423" s="39">
        <v>2000</v>
      </c>
      <c r="J423" s="40">
        <v>2000</v>
      </c>
    </row>
    <row r="424" spans="1:10" x14ac:dyDescent="0.2">
      <c r="A424" s="134" t="s">
        <v>687</v>
      </c>
      <c r="B424" s="37" t="s">
        <v>345</v>
      </c>
      <c r="C424" s="37" t="s">
        <v>358</v>
      </c>
      <c r="D424" s="38" t="s">
        <v>359</v>
      </c>
      <c r="E424" s="116"/>
      <c r="F424" s="40">
        <v>1000</v>
      </c>
      <c r="G424" s="66">
        <v>1000</v>
      </c>
      <c r="H424" s="75">
        <f t="shared" si="12"/>
        <v>0</v>
      </c>
      <c r="I424" s="39">
        <v>1000</v>
      </c>
      <c r="J424" s="40">
        <v>1000</v>
      </c>
    </row>
    <row r="425" spans="1:10" x14ac:dyDescent="0.2">
      <c r="A425" s="134" t="s">
        <v>687</v>
      </c>
      <c r="B425" s="37" t="s">
        <v>345</v>
      </c>
      <c r="C425" s="37" t="s">
        <v>360</v>
      </c>
      <c r="D425" s="38" t="s">
        <v>361</v>
      </c>
      <c r="E425" s="116"/>
      <c r="F425" s="40">
        <v>1000</v>
      </c>
      <c r="G425" s="66">
        <v>1000</v>
      </c>
      <c r="H425" s="75">
        <f t="shared" si="12"/>
        <v>0</v>
      </c>
      <c r="I425" s="39">
        <v>1000</v>
      </c>
      <c r="J425" s="40">
        <v>1000</v>
      </c>
    </row>
    <row r="426" spans="1:10" ht="12.75" customHeight="1" x14ac:dyDescent="0.2">
      <c r="A426" s="134" t="s">
        <v>687</v>
      </c>
      <c r="B426" s="37" t="s">
        <v>345</v>
      </c>
      <c r="C426" s="37" t="s">
        <v>362</v>
      </c>
      <c r="D426" s="38" t="s">
        <v>363</v>
      </c>
      <c r="E426" s="116"/>
      <c r="F426" s="40">
        <v>1000</v>
      </c>
      <c r="G426" s="66">
        <v>3000</v>
      </c>
      <c r="H426" s="75">
        <f t="shared" si="12"/>
        <v>0</v>
      </c>
      <c r="I426" s="39">
        <v>3000</v>
      </c>
      <c r="J426" s="40">
        <v>3000</v>
      </c>
    </row>
    <row r="427" spans="1:10" s="212" customFormat="1" ht="13.5" thickBot="1" x14ac:dyDescent="0.25">
      <c r="A427" s="149" t="s">
        <v>687</v>
      </c>
      <c r="B427" s="47" t="s">
        <v>345</v>
      </c>
      <c r="C427" s="47" t="s">
        <v>681</v>
      </c>
      <c r="D427" s="48" t="s">
        <v>682</v>
      </c>
      <c r="E427" s="203"/>
      <c r="F427" s="40">
        <v>35000</v>
      </c>
      <c r="G427" s="204">
        <v>55000</v>
      </c>
      <c r="H427" s="204">
        <f t="shared" si="12"/>
        <v>55000</v>
      </c>
      <c r="I427" s="204"/>
      <c r="J427" s="204">
        <v>370000</v>
      </c>
    </row>
    <row r="428" spans="1:10" s="3" customFormat="1" ht="12.75" customHeight="1" thickBot="1" x14ac:dyDescent="0.25">
      <c r="A428" s="76" t="s">
        <v>582</v>
      </c>
      <c r="B428" s="16"/>
      <c r="C428" s="16"/>
      <c r="D428" s="233" t="s">
        <v>1</v>
      </c>
      <c r="E428" s="234"/>
      <c r="F428" s="23" t="s">
        <v>2</v>
      </c>
      <c r="G428" s="64" t="s">
        <v>2</v>
      </c>
      <c r="H428" s="229" t="s">
        <v>684</v>
      </c>
      <c r="I428" s="22" t="s">
        <v>2</v>
      </c>
      <c r="J428" s="23" t="s">
        <v>2</v>
      </c>
    </row>
    <row r="429" spans="1:10" ht="16.5" thickBot="1" x14ac:dyDescent="0.25">
      <c r="A429" s="78" t="s">
        <v>685</v>
      </c>
      <c r="B429" s="17" t="s">
        <v>3</v>
      </c>
      <c r="C429" s="17" t="s">
        <v>4</v>
      </c>
      <c r="D429" s="235"/>
      <c r="E429" s="236"/>
      <c r="F429" s="25">
        <v>2021</v>
      </c>
      <c r="G429" s="65">
        <v>2020</v>
      </c>
      <c r="H429" s="230"/>
      <c r="I429" s="24">
        <v>2019</v>
      </c>
      <c r="J429" s="25">
        <v>2018</v>
      </c>
    </row>
    <row r="430" spans="1:10" ht="8.25" customHeight="1" x14ac:dyDescent="0.2">
      <c r="A430" s="98"/>
      <c r="B430" s="99"/>
      <c r="F430" s="189"/>
      <c r="G430" s="112"/>
      <c r="H430" s="113"/>
      <c r="I430" s="114"/>
      <c r="J430" s="26"/>
    </row>
    <row r="431" spans="1:10" s="73" customFormat="1" x14ac:dyDescent="0.2">
      <c r="A431" s="210" t="s">
        <v>687</v>
      </c>
      <c r="B431" s="51" t="s">
        <v>345</v>
      </c>
      <c r="C431" s="51" t="s">
        <v>738</v>
      </c>
      <c r="D431" s="46" t="s">
        <v>730</v>
      </c>
      <c r="E431" s="177"/>
      <c r="F431" s="40">
        <v>1000</v>
      </c>
      <c r="G431" s="66">
        <v>1000</v>
      </c>
      <c r="H431" s="173"/>
      <c r="I431" s="178"/>
    </row>
    <row r="432" spans="1:10" s="73" customFormat="1" x14ac:dyDescent="0.2">
      <c r="A432" s="210" t="s">
        <v>687</v>
      </c>
      <c r="B432" s="51" t="s">
        <v>345</v>
      </c>
      <c r="C432" s="51" t="s">
        <v>739</v>
      </c>
      <c r="D432" s="46" t="s">
        <v>731</v>
      </c>
      <c r="E432" s="177"/>
      <c r="F432" s="40">
        <v>1000</v>
      </c>
      <c r="G432" s="66">
        <v>1000</v>
      </c>
      <c r="H432" s="174"/>
      <c r="I432" s="179"/>
    </row>
    <row r="433" spans="1:10" s="73" customFormat="1" x14ac:dyDescent="0.2">
      <c r="A433" s="210" t="s">
        <v>687</v>
      </c>
      <c r="B433" s="51" t="s">
        <v>345</v>
      </c>
      <c r="C433" s="51" t="s">
        <v>740</v>
      </c>
      <c r="D433" s="46" t="s">
        <v>732</v>
      </c>
      <c r="E433" s="177"/>
      <c r="F433" s="40">
        <v>1000</v>
      </c>
      <c r="G433" s="66">
        <v>1000</v>
      </c>
      <c r="H433" s="174"/>
      <c r="I433" s="179"/>
    </row>
    <row r="434" spans="1:10" s="73" customFormat="1" x14ac:dyDescent="0.2">
      <c r="A434" s="210" t="s">
        <v>687</v>
      </c>
      <c r="B434" s="51" t="s">
        <v>345</v>
      </c>
      <c r="C434" s="51" t="s">
        <v>741</v>
      </c>
      <c r="D434" s="46" t="s">
        <v>733</v>
      </c>
      <c r="E434" s="177"/>
      <c r="F434" s="40">
        <v>1000</v>
      </c>
      <c r="G434" s="66">
        <v>1000</v>
      </c>
      <c r="H434" s="174"/>
      <c r="I434" s="179"/>
    </row>
    <row r="435" spans="1:10" s="73" customFormat="1" x14ac:dyDescent="0.2">
      <c r="A435" s="210" t="s">
        <v>687</v>
      </c>
      <c r="B435" s="51" t="s">
        <v>345</v>
      </c>
      <c r="C435" s="51" t="s">
        <v>742</v>
      </c>
      <c r="D435" s="46" t="s">
        <v>734</v>
      </c>
      <c r="E435" s="177"/>
      <c r="F435" s="40">
        <v>1000</v>
      </c>
      <c r="G435" s="66">
        <v>1000</v>
      </c>
      <c r="H435" s="174"/>
      <c r="I435" s="179"/>
    </row>
    <row r="436" spans="1:10" s="73" customFormat="1" x14ac:dyDescent="0.2">
      <c r="A436" s="210" t="s">
        <v>687</v>
      </c>
      <c r="B436" s="51" t="s">
        <v>345</v>
      </c>
      <c r="C436" s="51" t="s">
        <v>743</v>
      </c>
      <c r="D436" s="46" t="s">
        <v>735</v>
      </c>
      <c r="E436" s="177"/>
      <c r="F436" s="40">
        <v>1000</v>
      </c>
      <c r="G436" s="66">
        <v>1000</v>
      </c>
      <c r="H436" s="174"/>
      <c r="I436" s="179"/>
    </row>
    <row r="437" spans="1:10" s="73" customFormat="1" x14ac:dyDescent="0.2">
      <c r="A437" s="210" t="s">
        <v>687</v>
      </c>
      <c r="B437" s="51" t="s">
        <v>345</v>
      </c>
      <c r="C437" s="51" t="s">
        <v>744</v>
      </c>
      <c r="D437" s="46" t="s">
        <v>736</v>
      </c>
      <c r="E437" s="177"/>
      <c r="F437" s="40">
        <v>1000</v>
      </c>
      <c r="G437" s="66">
        <v>1000</v>
      </c>
      <c r="H437" s="175"/>
      <c r="I437" s="180"/>
    </row>
    <row r="438" spans="1:10" s="73" customFormat="1" x14ac:dyDescent="0.2">
      <c r="A438" s="210" t="s">
        <v>687</v>
      </c>
      <c r="B438" s="51" t="s">
        <v>345</v>
      </c>
      <c r="C438" s="51" t="s">
        <v>745</v>
      </c>
      <c r="D438" s="46" t="s">
        <v>754</v>
      </c>
      <c r="E438" s="177"/>
      <c r="F438" s="40">
        <v>1000</v>
      </c>
      <c r="G438" s="66">
        <v>1000</v>
      </c>
      <c r="H438" s="180"/>
      <c r="I438" s="180"/>
    </row>
    <row r="439" spans="1:10" ht="4.5" customHeight="1" thickBot="1" x14ac:dyDescent="0.25">
      <c r="A439" s="138"/>
      <c r="B439" s="117"/>
      <c r="C439" s="117"/>
      <c r="D439" s="118"/>
      <c r="E439" s="119"/>
      <c r="F439" s="190"/>
      <c r="G439" s="120"/>
      <c r="H439" s="75"/>
      <c r="I439" s="121"/>
      <c r="J439" s="41"/>
    </row>
    <row r="440" spans="1:10" ht="12.75" customHeight="1" x14ac:dyDescent="0.2">
      <c r="A440" s="122"/>
      <c r="B440" s="123"/>
      <c r="C440" s="123"/>
      <c r="D440" s="124"/>
      <c r="E440" s="4" t="s">
        <v>366</v>
      </c>
      <c r="F440" s="29">
        <f>SUM(F414:F439)-F429</f>
        <v>710000</v>
      </c>
      <c r="G440" s="67">
        <f>SUM(G414:G439)-G429</f>
        <v>827000</v>
      </c>
      <c r="H440" s="75">
        <f t="shared" si="12"/>
        <v>71000</v>
      </c>
      <c r="I440" s="28">
        <f>SUM(I414:I439)-I429</f>
        <v>756000</v>
      </c>
      <c r="J440" s="29">
        <f>SUM(J414:J439)</f>
        <v>1104018</v>
      </c>
    </row>
    <row r="441" spans="1:10" x14ac:dyDescent="0.2">
      <c r="A441" s="122"/>
      <c r="B441" s="123"/>
      <c r="C441" s="123"/>
      <c r="D441" s="124"/>
      <c r="E441" s="4"/>
      <c r="F441" s="29"/>
      <c r="G441" s="67"/>
      <c r="H441" s="75"/>
      <c r="I441" s="28"/>
      <c r="J441" s="29"/>
    </row>
    <row r="442" spans="1:10" s="3" customFormat="1" x14ac:dyDescent="0.2">
      <c r="A442" s="149" t="s">
        <v>720</v>
      </c>
      <c r="B442" s="47" t="s">
        <v>721</v>
      </c>
      <c r="C442" s="47" t="s">
        <v>364</v>
      </c>
      <c r="D442" s="48" t="s">
        <v>365</v>
      </c>
      <c r="E442" s="185"/>
      <c r="F442" s="40">
        <v>1000</v>
      </c>
      <c r="G442" s="66">
        <v>16000</v>
      </c>
      <c r="H442" s="75">
        <f t="shared" ref="H442" si="13">G442-I442</f>
        <v>16000</v>
      </c>
      <c r="I442" s="39"/>
      <c r="J442" s="40">
        <v>8000</v>
      </c>
    </row>
    <row r="443" spans="1:10" s="3" customFormat="1" x14ac:dyDescent="0.2">
      <c r="A443" s="210" t="s">
        <v>720</v>
      </c>
      <c r="B443" s="51" t="s">
        <v>721</v>
      </c>
      <c r="C443" s="51" t="s">
        <v>745</v>
      </c>
      <c r="D443" s="46" t="s">
        <v>737</v>
      </c>
      <c r="E443" s="219"/>
      <c r="F443" s="196">
        <v>3000</v>
      </c>
      <c r="G443" s="182">
        <v>3000</v>
      </c>
      <c r="H443" s="176"/>
      <c r="I443" s="181"/>
    </row>
    <row r="444" spans="1:10" ht="4.5" customHeight="1" thickBot="1" x14ac:dyDescent="0.25">
      <c r="A444" s="152"/>
      <c r="B444" s="213"/>
      <c r="C444" s="213"/>
      <c r="D444" s="214"/>
      <c r="E444" s="215"/>
      <c r="F444" s="190"/>
      <c r="G444" s="120"/>
      <c r="H444" s="75"/>
      <c r="I444" s="121"/>
      <c r="J444" s="41"/>
    </row>
    <row r="445" spans="1:10" ht="12.75" customHeight="1" x14ac:dyDescent="0.2">
      <c r="A445" s="216"/>
      <c r="B445" s="217"/>
      <c r="C445" s="217"/>
      <c r="D445" s="218"/>
      <c r="E445" s="209" t="s">
        <v>722</v>
      </c>
      <c r="F445" s="29">
        <f>SUM(F442:F444)</f>
        <v>4000</v>
      </c>
      <c r="G445" s="67">
        <f>SUM(G442:G444)</f>
        <v>19000</v>
      </c>
      <c r="H445" s="75">
        <f t="shared" ref="H445" si="14">G445-I445</f>
        <v>19000</v>
      </c>
      <c r="I445" s="28">
        <f>SUM(I442)</f>
        <v>0</v>
      </c>
      <c r="J445" s="29">
        <f>SUM(J420:J444)</f>
        <v>2049036</v>
      </c>
    </row>
    <row r="446" spans="1:10" x14ac:dyDescent="0.2">
      <c r="A446" s="122"/>
      <c r="B446" s="123"/>
      <c r="C446" s="123"/>
      <c r="D446" s="124"/>
      <c r="E446" s="4"/>
      <c r="F446" s="29"/>
      <c r="G446" s="67"/>
      <c r="H446" s="75"/>
      <c r="I446" s="28"/>
      <c r="J446" s="29"/>
    </row>
    <row r="447" spans="1:10" x14ac:dyDescent="0.2">
      <c r="A447" s="134" t="s">
        <v>691</v>
      </c>
      <c r="B447" s="37" t="s">
        <v>367</v>
      </c>
      <c r="C447" s="37" t="s">
        <v>83</v>
      </c>
      <c r="D447" s="38" t="s">
        <v>368</v>
      </c>
      <c r="E447" s="116"/>
      <c r="F447" s="40">
        <v>100000</v>
      </c>
      <c r="G447" s="66">
        <v>380000</v>
      </c>
      <c r="H447" s="75">
        <f t="shared" si="12"/>
        <v>30000</v>
      </c>
      <c r="I447" s="39">
        <v>350000</v>
      </c>
      <c r="J447" s="40">
        <v>300000</v>
      </c>
    </row>
    <row r="448" spans="1:10" ht="4.5" customHeight="1" thickBot="1" x14ac:dyDescent="0.25">
      <c r="A448" s="138"/>
      <c r="B448" s="117"/>
      <c r="C448" s="117"/>
      <c r="D448" s="118"/>
      <c r="E448" s="119"/>
      <c r="F448" s="190"/>
      <c r="G448" s="120"/>
      <c r="H448" s="75"/>
      <c r="I448" s="121"/>
      <c r="J448" s="41"/>
    </row>
    <row r="449" spans="1:12" x14ac:dyDescent="0.2">
      <c r="E449" s="4" t="s">
        <v>369</v>
      </c>
      <c r="F449" s="29">
        <f>SUM(F447:F448)</f>
        <v>100000</v>
      </c>
      <c r="G449" s="67">
        <f>SUM(G447:G448)</f>
        <v>380000</v>
      </c>
      <c r="H449" s="75">
        <f t="shared" ref="H449:H513" si="15">G449-I449</f>
        <v>30000</v>
      </c>
      <c r="I449" s="28">
        <f>SUM(I447:I448)</f>
        <v>350000</v>
      </c>
      <c r="J449" s="29">
        <f>SUM(J447:J448)</f>
        <v>300000</v>
      </c>
    </row>
    <row r="450" spans="1:12" x14ac:dyDescent="0.2">
      <c r="E450" s="1"/>
      <c r="F450" s="29"/>
      <c r="G450" s="67"/>
      <c r="H450" s="75"/>
      <c r="I450" s="28"/>
      <c r="J450" s="29"/>
    </row>
    <row r="451" spans="1:12" x14ac:dyDescent="0.2">
      <c r="A451" s="134" t="s">
        <v>691</v>
      </c>
      <c r="B451" s="37" t="s">
        <v>370</v>
      </c>
      <c r="C451" s="37" t="s">
        <v>6</v>
      </c>
      <c r="D451" s="38" t="s">
        <v>371</v>
      </c>
      <c r="E451" s="116"/>
      <c r="F451" s="40">
        <v>10000</v>
      </c>
      <c r="G451" s="66">
        <v>9000</v>
      </c>
      <c r="H451" s="75">
        <f t="shared" si="15"/>
        <v>0</v>
      </c>
      <c r="I451" s="39">
        <v>9000</v>
      </c>
      <c r="J451" s="40">
        <v>9000</v>
      </c>
    </row>
    <row r="452" spans="1:12" x14ac:dyDescent="0.2">
      <c r="A452" s="134" t="s">
        <v>691</v>
      </c>
      <c r="B452" s="37" t="s">
        <v>370</v>
      </c>
      <c r="C452" s="37" t="s">
        <v>8</v>
      </c>
      <c r="D452" s="38" t="s">
        <v>372</v>
      </c>
      <c r="E452" s="116"/>
      <c r="F452" s="40">
        <v>1000</v>
      </c>
      <c r="G452" s="66">
        <v>1000</v>
      </c>
      <c r="H452" s="75">
        <f t="shared" si="15"/>
        <v>0</v>
      </c>
      <c r="I452" s="39">
        <v>1000</v>
      </c>
      <c r="J452" s="40">
        <v>1000</v>
      </c>
    </row>
    <row r="453" spans="1:12" x14ac:dyDescent="0.2">
      <c r="A453" s="134" t="s">
        <v>691</v>
      </c>
      <c r="B453" s="37" t="s">
        <v>370</v>
      </c>
      <c r="C453" s="37" t="s">
        <v>10</v>
      </c>
      <c r="D453" s="38" t="s">
        <v>373</v>
      </c>
      <c r="E453" s="116"/>
      <c r="F453" s="40">
        <v>7000</v>
      </c>
      <c r="G453" s="66">
        <v>6000</v>
      </c>
      <c r="H453" s="75">
        <f t="shared" si="15"/>
        <v>0</v>
      </c>
      <c r="I453" s="39">
        <v>6000</v>
      </c>
      <c r="J453" s="40">
        <v>7000</v>
      </c>
    </row>
    <row r="454" spans="1:12" x14ac:dyDescent="0.2">
      <c r="A454" s="134" t="s">
        <v>691</v>
      </c>
      <c r="B454" s="37" t="s">
        <v>370</v>
      </c>
      <c r="C454" s="37" t="s">
        <v>12</v>
      </c>
      <c r="D454" s="38" t="s">
        <v>374</v>
      </c>
      <c r="E454" s="116"/>
      <c r="F454" s="40">
        <v>1000</v>
      </c>
      <c r="G454" s="66">
        <v>13000</v>
      </c>
      <c r="H454" s="75">
        <f t="shared" si="15"/>
        <v>1000</v>
      </c>
      <c r="I454" s="39">
        <v>12000</v>
      </c>
      <c r="J454" s="40">
        <v>7000</v>
      </c>
    </row>
    <row r="455" spans="1:12" x14ac:dyDescent="0.2">
      <c r="A455" s="134" t="s">
        <v>691</v>
      </c>
      <c r="B455" s="37" t="s">
        <v>370</v>
      </c>
      <c r="C455" s="37" t="s">
        <v>108</v>
      </c>
      <c r="D455" s="38" t="s">
        <v>375</v>
      </c>
      <c r="E455" s="116"/>
      <c r="F455" s="40">
        <v>150000</v>
      </c>
      <c r="G455" s="66">
        <v>119000</v>
      </c>
      <c r="H455" s="75">
        <f t="shared" si="15"/>
        <v>1000</v>
      </c>
      <c r="I455" s="39">
        <v>118000</v>
      </c>
      <c r="J455" s="40">
        <v>130000</v>
      </c>
    </row>
    <row r="456" spans="1:12" x14ac:dyDescent="0.2">
      <c r="A456" s="134" t="s">
        <v>691</v>
      </c>
      <c r="B456" s="37" t="s">
        <v>370</v>
      </c>
      <c r="C456" s="37" t="s">
        <v>109</v>
      </c>
      <c r="D456" s="38" t="s">
        <v>376</v>
      </c>
      <c r="E456" s="116"/>
      <c r="F456" s="40">
        <v>272000</v>
      </c>
      <c r="G456" s="66">
        <v>175000</v>
      </c>
      <c r="H456" s="75">
        <f t="shared" si="15"/>
        <v>4000</v>
      </c>
      <c r="I456" s="39">
        <v>171000</v>
      </c>
      <c r="J456" s="40">
        <v>158000</v>
      </c>
    </row>
    <row r="457" spans="1:12" x14ac:dyDescent="0.2">
      <c r="A457" s="134" t="s">
        <v>691</v>
      </c>
      <c r="B457" s="37" t="s">
        <v>370</v>
      </c>
      <c r="C457" s="37" t="s">
        <v>111</v>
      </c>
      <c r="D457" s="38" t="s">
        <v>377</v>
      </c>
      <c r="E457" s="116"/>
      <c r="F457" s="40">
        <v>10000</v>
      </c>
      <c r="G457" s="66">
        <v>10000</v>
      </c>
      <c r="H457" s="75">
        <f t="shared" si="15"/>
        <v>-4000</v>
      </c>
      <c r="I457" s="39">
        <v>14000</v>
      </c>
      <c r="J457" s="40">
        <v>14000</v>
      </c>
    </row>
    <row r="458" spans="1:12" x14ac:dyDescent="0.2">
      <c r="A458" s="134" t="s">
        <v>691</v>
      </c>
      <c r="B458" s="37" t="s">
        <v>370</v>
      </c>
      <c r="C458" s="37" t="s">
        <v>14</v>
      </c>
      <c r="D458" s="38" t="s">
        <v>378</v>
      </c>
      <c r="E458" s="116"/>
      <c r="F458" s="40">
        <v>106000</v>
      </c>
      <c r="G458" s="66">
        <v>106000</v>
      </c>
      <c r="H458" s="75">
        <f t="shared" si="15"/>
        <v>5000</v>
      </c>
      <c r="I458" s="39">
        <v>101000</v>
      </c>
      <c r="J458" s="40">
        <v>95000</v>
      </c>
      <c r="K458" s="18"/>
      <c r="L458" s="18"/>
    </row>
    <row r="459" spans="1:12" x14ac:dyDescent="0.2">
      <c r="A459" s="134" t="s">
        <v>691</v>
      </c>
      <c r="B459" s="37" t="s">
        <v>370</v>
      </c>
      <c r="C459" s="37" t="s">
        <v>57</v>
      </c>
      <c r="D459" s="38" t="s">
        <v>379</v>
      </c>
      <c r="E459" s="116"/>
      <c r="F459" s="40">
        <v>1000</v>
      </c>
      <c r="G459" s="66">
        <v>1000</v>
      </c>
      <c r="H459" s="75">
        <f t="shared" si="15"/>
        <v>0</v>
      </c>
      <c r="I459" s="39">
        <v>1000</v>
      </c>
      <c r="J459" s="40">
        <v>1000</v>
      </c>
    </row>
    <row r="460" spans="1:12" x14ac:dyDescent="0.2">
      <c r="A460" s="134" t="s">
        <v>691</v>
      </c>
      <c r="B460" s="37" t="s">
        <v>370</v>
      </c>
      <c r="C460" s="37" t="s">
        <v>59</v>
      </c>
      <c r="D460" s="38" t="s">
        <v>380</v>
      </c>
      <c r="E460" s="116"/>
      <c r="F460" s="40">
        <v>4000</v>
      </c>
      <c r="G460" s="66">
        <v>1000</v>
      </c>
      <c r="H460" s="75">
        <f t="shared" si="15"/>
        <v>0</v>
      </c>
      <c r="I460" s="39">
        <v>1000</v>
      </c>
      <c r="J460" s="40">
        <v>1000</v>
      </c>
    </row>
    <row r="461" spans="1:12" ht="12.75" customHeight="1" x14ac:dyDescent="0.2">
      <c r="A461" s="134" t="s">
        <v>691</v>
      </c>
      <c r="B461" s="37" t="s">
        <v>370</v>
      </c>
      <c r="C461" s="37" t="s">
        <v>63</v>
      </c>
      <c r="D461" s="38" t="s">
        <v>381</v>
      </c>
      <c r="E461" s="116"/>
      <c r="F461" s="40">
        <v>4000</v>
      </c>
      <c r="G461" s="66">
        <v>4000</v>
      </c>
      <c r="H461" s="75">
        <f t="shared" si="15"/>
        <v>1000</v>
      </c>
      <c r="I461" s="39">
        <v>3000</v>
      </c>
      <c r="J461" s="40">
        <v>3000</v>
      </c>
    </row>
    <row r="462" spans="1:12" s="3" customFormat="1" x14ac:dyDescent="0.2">
      <c r="A462" s="134" t="s">
        <v>691</v>
      </c>
      <c r="B462" s="37" t="s">
        <v>370</v>
      </c>
      <c r="C462" s="37" t="s">
        <v>82</v>
      </c>
      <c r="D462" s="38" t="s">
        <v>382</v>
      </c>
      <c r="E462" s="116"/>
      <c r="F462" s="40">
        <v>0</v>
      </c>
      <c r="G462" s="66">
        <v>1000</v>
      </c>
      <c r="H462" s="75">
        <f t="shared" si="15"/>
        <v>0</v>
      </c>
      <c r="I462" s="39">
        <v>1000</v>
      </c>
      <c r="J462" s="40">
        <v>1000</v>
      </c>
    </row>
    <row r="463" spans="1:12" s="3" customFormat="1" x14ac:dyDescent="0.2">
      <c r="A463" s="134" t="s">
        <v>691</v>
      </c>
      <c r="B463" s="37" t="s">
        <v>370</v>
      </c>
      <c r="C463" s="37" t="s">
        <v>246</v>
      </c>
      <c r="D463" s="38" t="s">
        <v>383</v>
      </c>
      <c r="E463" s="116"/>
      <c r="F463" s="40">
        <v>1000</v>
      </c>
      <c r="G463" s="66">
        <v>2000</v>
      </c>
      <c r="H463" s="75">
        <f t="shared" si="15"/>
        <v>0</v>
      </c>
      <c r="I463" s="39">
        <v>2000</v>
      </c>
      <c r="J463" s="40">
        <v>2000</v>
      </c>
    </row>
    <row r="464" spans="1:12" ht="4.5" customHeight="1" thickBot="1" x14ac:dyDescent="0.25">
      <c r="A464" s="138"/>
      <c r="B464" s="117"/>
      <c r="C464" s="117"/>
      <c r="D464" s="118"/>
      <c r="E464" s="119"/>
      <c r="F464" s="190"/>
      <c r="G464" s="120"/>
      <c r="H464" s="75"/>
      <c r="I464" s="121"/>
      <c r="J464" s="41"/>
    </row>
    <row r="465" spans="1:10" x14ac:dyDescent="0.2">
      <c r="A465" s="122"/>
      <c r="B465" s="123"/>
      <c r="C465" s="123"/>
      <c r="D465" s="124"/>
      <c r="E465" s="4" t="s">
        <v>384</v>
      </c>
      <c r="F465" s="29">
        <f>SUM(F451:F464)</f>
        <v>567000</v>
      </c>
      <c r="G465" s="67">
        <f>SUM(G451:G464)</f>
        <v>448000</v>
      </c>
      <c r="H465" s="75">
        <f t="shared" si="15"/>
        <v>8000</v>
      </c>
      <c r="I465" s="28">
        <f>SUM(I451:I464)</f>
        <v>440000</v>
      </c>
      <c r="J465" s="29">
        <f>SUM(J451:J464)</f>
        <v>429000</v>
      </c>
    </row>
    <row r="466" spans="1:10" x14ac:dyDescent="0.2">
      <c r="A466" s="122"/>
      <c r="B466" s="123"/>
      <c r="C466" s="123"/>
      <c r="D466" s="124"/>
      <c r="E466" s="4"/>
      <c r="F466" s="29"/>
      <c r="G466" s="67"/>
      <c r="H466" s="75"/>
      <c r="I466" s="28"/>
      <c r="J466" s="29"/>
    </row>
    <row r="467" spans="1:10" x14ac:dyDescent="0.2">
      <c r="A467" s="134" t="s">
        <v>691</v>
      </c>
      <c r="B467" s="42" t="s">
        <v>385</v>
      </c>
      <c r="C467" s="42">
        <v>14300</v>
      </c>
      <c r="D467" s="38" t="s">
        <v>564</v>
      </c>
      <c r="E467" s="116"/>
      <c r="F467" s="40">
        <v>47000</v>
      </c>
      <c r="G467" s="66">
        <v>11000</v>
      </c>
      <c r="H467" s="75">
        <f t="shared" si="15"/>
        <v>0</v>
      </c>
      <c r="I467" s="39">
        <v>11000</v>
      </c>
      <c r="J467" s="52">
        <v>11000</v>
      </c>
    </row>
    <row r="468" spans="1:10" x14ac:dyDescent="0.2">
      <c r="A468" s="134" t="s">
        <v>691</v>
      </c>
      <c r="B468" s="42" t="s">
        <v>385</v>
      </c>
      <c r="C468" s="42" t="s">
        <v>14</v>
      </c>
      <c r="D468" s="38" t="s">
        <v>565</v>
      </c>
      <c r="E468" s="116"/>
      <c r="F468" s="40">
        <v>4000</v>
      </c>
      <c r="G468" s="66">
        <v>4000</v>
      </c>
      <c r="H468" s="75">
        <f t="shared" si="15"/>
        <v>0</v>
      </c>
      <c r="I468" s="39">
        <v>4000</v>
      </c>
      <c r="J468" s="52">
        <v>4000</v>
      </c>
    </row>
    <row r="469" spans="1:10" x14ac:dyDescent="0.2">
      <c r="A469" s="134" t="s">
        <v>691</v>
      </c>
      <c r="B469" s="37" t="s">
        <v>385</v>
      </c>
      <c r="C469" s="37" t="s">
        <v>80</v>
      </c>
      <c r="D469" s="38" t="s">
        <v>386</v>
      </c>
      <c r="E469" s="116"/>
      <c r="F469" s="40">
        <v>22000</v>
      </c>
      <c r="G469" s="66">
        <v>22000</v>
      </c>
      <c r="H469" s="75">
        <f t="shared" si="15"/>
        <v>1000</v>
      </c>
      <c r="I469" s="39">
        <v>21000</v>
      </c>
      <c r="J469" s="40">
        <v>24000</v>
      </c>
    </row>
    <row r="470" spans="1:10" x14ac:dyDescent="0.2">
      <c r="A470" s="134" t="s">
        <v>691</v>
      </c>
      <c r="B470" s="37" t="s">
        <v>385</v>
      </c>
      <c r="C470" s="37" t="s">
        <v>349</v>
      </c>
      <c r="D470" s="38" t="s">
        <v>387</v>
      </c>
      <c r="E470" s="116"/>
      <c r="F470" s="40">
        <v>18000</v>
      </c>
      <c r="G470" s="66">
        <v>25000</v>
      </c>
      <c r="H470" s="75">
        <f t="shared" si="15"/>
        <v>0</v>
      </c>
      <c r="I470" s="39">
        <v>25000</v>
      </c>
      <c r="J470" s="40">
        <v>21000</v>
      </c>
    </row>
    <row r="471" spans="1:10" x14ac:dyDescent="0.2">
      <c r="A471" s="134" t="s">
        <v>691</v>
      </c>
      <c r="B471" s="37" t="s">
        <v>385</v>
      </c>
      <c r="C471" s="37" t="s">
        <v>388</v>
      </c>
      <c r="D471" s="38" t="s">
        <v>389</v>
      </c>
      <c r="E471" s="116"/>
      <c r="F471" s="40">
        <v>12500</v>
      </c>
      <c r="G471" s="66">
        <v>25000</v>
      </c>
      <c r="H471" s="75">
        <f t="shared" si="15"/>
        <v>0</v>
      </c>
      <c r="I471" s="39">
        <v>25000</v>
      </c>
      <c r="J471" s="40">
        <v>20000</v>
      </c>
    </row>
    <row r="472" spans="1:10" x14ac:dyDescent="0.2">
      <c r="A472" s="134" t="s">
        <v>691</v>
      </c>
      <c r="B472" s="37" t="s">
        <v>385</v>
      </c>
      <c r="C472" s="37" t="s">
        <v>390</v>
      </c>
      <c r="D472" s="38" t="s">
        <v>391</v>
      </c>
      <c r="E472" s="116"/>
      <c r="F472" s="40">
        <v>1000</v>
      </c>
      <c r="G472" s="66">
        <v>1000</v>
      </c>
      <c r="H472" s="75">
        <f t="shared" si="15"/>
        <v>0</v>
      </c>
      <c r="I472" s="39">
        <v>1000</v>
      </c>
      <c r="J472" s="40">
        <v>1000</v>
      </c>
    </row>
    <row r="473" spans="1:10" x14ac:dyDescent="0.2">
      <c r="A473" s="134" t="s">
        <v>691</v>
      </c>
      <c r="B473" s="37" t="s">
        <v>385</v>
      </c>
      <c r="C473" s="37" t="s">
        <v>105</v>
      </c>
      <c r="D473" s="38" t="s">
        <v>645</v>
      </c>
      <c r="E473" s="116"/>
      <c r="F473" s="40">
        <v>195000</v>
      </c>
      <c r="G473" s="66">
        <v>197000</v>
      </c>
      <c r="H473" s="75">
        <f t="shared" si="15"/>
        <v>2000</v>
      </c>
      <c r="I473" s="39">
        <v>195000</v>
      </c>
      <c r="J473" s="40">
        <v>195000</v>
      </c>
    </row>
    <row r="474" spans="1:10" x14ac:dyDescent="0.2">
      <c r="A474" s="134" t="s">
        <v>691</v>
      </c>
      <c r="B474" s="37" t="s">
        <v>385</v>
      </c>
      <c r="C474" s="37" t="s">
        <v>392</v>
      </c>
      <c r="D474" s="38" t="s">
        <v>646</v>
      </c>
      <c r="E474" s="116"/>
      <c r="F474" s="40">
        <v>40000</v>
      </c>
      <c r="G474" s="66">
        <v>40000</v>
      </c>
      <c r="H474" s="75">
        <f t="shared" si="15"/>
        <v>0</v>
      </c>
      <c r="I474" s="39">
        <v>40000</v>
      </c>
      <c r="J474" s="40">
        <v>35000</v>
      </c>
    </row>
    <row r="475" spans="1:10" x14ac:dyDescent="0.2">
      <c r="A475" s="134" t="s">
        <v>691</v>
      </c>
      <c r="B475" s="37" t="s">
        <v>385</v>
      </c>
      <c r="C475" s="37" t="s">
        <v>393</v>
      </c>
      <c r="D475" s="38" t="s">
        <v>647</v>
      </c>
      <c r="E475" s="116"/>
      <c r="F475" s="40">
        <v>115000</v>
      </c>
      <c r="G475" s="66">
        <v>115000</v>
      </c>
      <c r="H475" s="75">
        <f t="shared" si="15"/>
        <v>0</v>
      </c>
      <c r="I475" s="39">
        <v>115000</v>
      </c>
      <c r="J475" s="40">
        <v>115000</v>
      </c>
    </row>
    <row r="476" spans="1:10" x14ac:dyDescent="0.2">
      <c r="A476" s="134" t="s">
        <v>691</v>
      </c>
      <c r="B476" s="37" t="s">
        <v>385</v>
      </c>
      <c r="C476" s="37" t="s">
        <v>394</v>
      </c>
      <c r="D476" s="38" t="s">
        <v>395</v>
      </c>
      <c r="E476" s="116"/>
      <c r="F476" s="40">
        <v>45000</v>
      </c>
      <c r="G476" s="66">
        <v>45000</v>
      </c>
      <c r="H476" s="75">
        <f t="shared" si="15"/>
        <v>0</v>
      </c>
      <c r="I476" s="39">
        <v>45000</v>
      </c>
      <c r="J476" s="40">
        <v>40000</v>
      </c>
    </row>
    <row r="477" spans="1:10" ht="12.75" customHeight="1" x14ac:dyDescent="0.2">
      <c r="A477" s="134" t="s">
        <v>691</v>
      </c>
      <c r="B477" s="37" t="s">
        <v>385</v>
      </c>
      <c r="C477" s="37" t="s">
        <v>396</v>
      </c>
      <c r="D477" s="38" t="s">
        <v>397</v>
      </c>
      <c r="E477" s="116"/>
      <c r="F477" s="40">
        <v>175000</v>
      </c>
      <c r="G477" s="66">
        <v>182000</v>
      </c>
      <c r="H477" s="75">
        <f t="shared" si="15"/>
        <v>2000</v>
      </c>
      <c r="I477" s="39">
        <v>180000</v>
      </c>
      <c r="J477" s="40">
        <v>180000</v>
      </c>
    </row>
    <row r="478" spans="1:10" s="3" customFormat="1" x14ac:dyDescent="0.2">
      <c r="A478" s="134" t="s">
        <v>691</v>
      </c>
      <c r="B478" s="37" t="s">
        <v>385</v>
      </c>
      <c r="C478" s="37" t="s">
        <v>398</v>
      </c>
      <c r="D478" s="38" t="s">
        <v>399</v>
      </c>
      <c r="E478" s="116"/>
      <c r="F478" s="40">
        <v>30000</v>
      </c>
      <c r="G478" s="66">
        <v>30000</v>
      </c>
      <c r="H478" s="75">
        <f t="shared" si="15"/>
        <v>0</v>
      </c>
      <c r="I478" s="39">
        <v>30000</v>
      </c>
      <c r="J478" s="40">
        <v>37000</v>
      </c>
    </row>
    <row r="479" spans="1:10" s="3" customFormat="1" x14ac:dyDescent="0.2">
      <c r="A479" s="171" t="s">
        <v>691</v>
      </c>
      <c r="B479" s="51" t="s">
        <v>385</v>
      </c>
      <c r="C479" s="51" t="s">
        <v>250</v>
      </c>
      <c r="D479" s="46" t="s">
        <v>746</v>
      </c>
      <c r="E479" s="220"/>
      <c r="F479" s="40">
        <v>15000</v>
      </c>
      <c r="G479" s="66">
        <v>15000</v>
      </c>
      <c r="H479" s="75">
        <v>0</v>
      </c>
      <c r="I479" s="39">
        <v>15000</v>
      </c>
    </row>
    <row r="480" spans="1:10" x14ac:dyDescent="0.2">
      <c r="A480" s="149" t="s">
        <v>691</v>
      </c>
      <c r="B480" s="47" t="s">
        <v>385</v>
      </c>
      <c r="C480" s="47" t="s">
        <v>400</v>
      </c>
      <c r="D480" s="48" t="s">
        <v>401</v>
      </c>
      <c r="E480" s="221"/>
      <c r="F480" s="40">
        <v>2000</v>
      </c>
      <c r="G480" s="66">
        <v>2000</v>
      </c>
      <c r="H480" s="75">
        <f t="shared" si="15"/>
        <v>0</v>
      </c>
      <c r="I480" s="39">
        <v>2000</v>
      </c>
      <c r="J480" s="40">
        <v>2000</v>
      </c>
    </row>
    <row r="481" spans="1:12" x14ac:dyDescent="0.2">
      <c r="A481" s="149" t="s">
        <v>691</v>
      </c>
      <c r="B481" s="47" t="s">
        <v>385</v>
      </c>
      <c r="C481" s="47" t="s">
        <v>402</v>
      </c>
      <c r="D481" s="48" t="s">
        <v>648</v>
      </c>
      <c r="E481" s="221"/>
      <c r="F481" s="40">
        <v>59000</v>
      </c>
      <c r="G481" s="66">
        <v>59000</v>
      </c>
      <c r="H481" s="75">
        <f t="shared" si="15"/>
        <v>0</v>
      </c>
      <c r="I481" s="39">
        <v>59000</v>
      </c>
      <c r="J481" s="40">
        <v>55000</v>
      </c>
    </row>
    <row r="482" spans="1:12" s="73" customFormat="1" x14ac:dyDescent="0.2">
      <c r="A482" s="149" t="s">
        <v>691</v>
      </c>
      <c r="B482" s="47" t="s">
        <v>385</v>
      </c>
      <c r="C482" s="47" t="s">
        <v>679</v>
      </c>
      <c r="D482" s="48" t="s">
        <v>680</v>
      </c>
      <c r="E482" s="203"/>
      <c r="F482" s="40">
        <v>12000</v>
      </c>
      <c r="G482" s="204">
        <v>12000</v>
      </c>
      <c r="H482" s="74">
        <f t="shared" si="15"/>
        <v>12000</v>
      </c>
      <c r="I482" s="74"/>
      <c r="J482" s="74">
        <v>55000</v>
      </c>
    </row>
    <row r="483" spans="1:12" ht="4.5" customHeight="1" thickBot="1" x14ac:dyDescent="0.25">
      <c r="A483" s="138"/>
      <c r="B483" s="117"/>
      <c r="C483" s="117"/>
      <c r="D483" s="118"/>
      <c r="E483" s="119"/>
      <c r="F483" s="190"/>
      <c r="G483" s="120"/>
      <c r="H483" s="75"/>
      <c r="I483" s="121"/>
      <c r="J483" s="41"/>
    </row>
    <row r="484" spans="1:12" x14ac:dyDescent="0.2">
      <c r="A484" s="122"/>
      <c r="B484" s="123"/>
      <c r="C484" s="123"/>
      <c r="D484" s="124"/>
      <c r="E484" s="4" t="s">
        <v>403</v>
      </c>
      <c r="F484" s="29">
        <f>SUM(F467:F483)</f>
        <v>792500</v>
      </c>
      <c r="G484" s="67">
        <f>SUM(G467:G483)</f>
        <v>785000</v>
      </c>
      <c r="H484" s="75">
        <f t="shared" si="15"/>
        <v>17000</v>
      </c>
      <c r="I484" s="28">
        <f>SUM(I467:I483)</f>
        <v>768000</v>
      </c>
      <c r="J484" s="29">
        <f>SUM(J467:J483)</f>
        <v>795000</v>
      </c>
    </row>
    <row r="485" spans="1:12" ht="6.75" customHeight="1" x14ac:dyDescent="0.2">
      <c r="A485" s="122"/>
      <c r="B485" s="123"/>
      <c r="C485" s="123"/>
      <c r="D485" s="124"/>
      <c r="E485" s="4"/>
      <c r="F485" s="29"/>
      <c r="G485" s="67"/>
      <c r="H485" s="75"/>
      <c r="I485" s="28"/>
      <c r="J485" s="29"/>
    </row>
    <row r="486" spans="1:12" x14ac:dyDescent="0.2">
      <c r="A486" s="134" t="s">
        <v>691</v>
      </c>
      <c r="B486" s="37" t="s">
        <v>404</v>
      </c>
      <c r="C486" s="37" t="s">
        <v>108</v>
      </c>
      <c r="D486" s="38" t="s">
        <v>405</v>
      </c>
      <c r="E486" s="116"/>
      <c r="F486" s="40">
        <v>74000</v>
      </c>
      <c r="G486" s="66">
        <v>73000</v>
      </c>
      <c r="H486" s="75">
        <f t="shared" si="15"/>
        <v>1000</v>
      </c>
      <c r="I486" s="39">
        <v>72000</v>
      </c>
      <c r="J486" s="40">
        <v>69000</v>
      </c>
    </row>
    <row r="487" spans="1:12" x14ac:dyDescent="0.2">
      <c r="A487" s="134" t="s">
        <v>691</v>
      </c>
      <c r="B487" s="37" t="s">
        <v>404</v>
      </c>
      <c r="C487" s="37" t="s">
        <v>109</v>
      </c>
      <c r="D487" s="38" t="s">
        <v>406</v>
      </c>
      <c r="E487" s="116"/>
      <c r="F487" s="40">
        <v>151000</v>
      </c>
      <c r="G487" s="66">
        <v>145000</v>
      </c>
      <c r="H487" s="75">
        <f t="shared" si="15"/>
        <v>4000</v>
      </c>
      <c r="I487" s="39">
        <v>141000</v>
      </c>
      <c r="J487" s="40">
        <v>122000</v>
      </c>
    </row>
    <row r="488" spans="1:12" x14ac:dyDescent="0.2">
      <c r="A488" s="134" t="s">
        <v>691</v>
      </c>
      <c r="B488" s="37" t="s">
        <v>404</v>
      </c>
      <c r="C488" s="37" t="s">
        <v>14</v>
      </c>
      <c r="D488" s="38" t="s">
        <v>407</v>
      </c>
      <c r="E488" s="116"/>
      <c r="F488" s="40">
        <v>75000</v>
      </c>
      <c r="G488" s="66">
        <v>75000</v>
      </c>
      <c r="H488" s="75">
        <f t="shared" si="15"/>
        <v>3000</v>
      </c>
      <c r="I488" s="39">
        <v>72000</v>
      </c>
      <c r="J488" s="40">
        <v>68000</v>
      </c>
      <c r="K488" s="18"/>
      <c r="L488" s="18"/>
    </row>
    <row r="489" spans="1:12" x14ac:dyDescent="0.2">
      <c r="A489" s="134" t="s">
        <v>691</v>
      </c>
      <c r="B489" s="37" t="s">
        <v>404</v>
      </c>
      <c r="C489" s="37" t="s">
        <v>158</v>
      </c>
      <c r="D489" s="38" t="s">
        <v>649</v>
      </c>
      <c r="E489" s="116"/>
      <c r="F489" s="40">
        <v>3000</v>
      </c>
      <c r="G489" s="66">
        <v>6000</v>
      </c>
      <c r="H489" s="75">
        <f t="shared" si="15"/>
        <v>-4000</v>
      </c>
      <c r="I489" s="39">
        <v>10000</v>
      </c>
      <c r="J489" s="40">
        <v>10000</v>
      </c>
    </row>
    <row r="490" spans="1:12" x14ac:dyDescent="0.2">
      <c r="A490" s="134" t="s">
        <v>691</v>
      </c>
      <c r="B490" s="37" t="s">
        <v>404</v>
      </c>
      <c r="C490" s="37" t="s">
        <v>143</v>
      </c>
      <c r="D490" s="38" t="s">
        <v>408</v>
      </c>
      <c r="E490" s="116"/>
      <c r="F490" s="40">
        <v>5000</v>
      </c>
      <c r="G490" s="66">
        <v>8000</v>
      </c>
      <c r="H490" s="75">
        <f t="shared" si="15"/>
        <v>-4000</v>
      </c>
      <c r="I490" s="39">
        <v>12000</v>
      </c>
      <c r="J490" s="40">
        <v>12000</v>
      </c>
    </row>
    <row r="491" spans="1:12" x14ac:dyDescent="0.2">
      <c r="A491" s="134" t="s">
        <v>691</v>
      </c>
      <c r="B491" s="37" t="s">
        <v>404</v>
      </c>
      <c r="C491" s="37" t="s">
        <v>49</v>
      </c>
      <c r="D491" s="38" t="s">
        <v>650</v>
      </c>
      <c r="E491" s="116"/>
      <c r="F491" s="40">
        <v>30000</v>
      </c>
      <c r="G491" s="66">
        <v>40000</v>
      </c>
      <c r="H491" s="75">
        <f t="shared" si="15"/>
        <v>-15000</v>
      </c>
      <c r="I491" s="39">
        <v>55000</v>
      </c>
      <c r="J491" s="40">
        <v>65000</v>
      </c>
    </row>
    <row r="492" spans="1:12" x14ac:dyDescent="0.2">
      <c r="A492" s="134" t="s">
        <v>691</v>
      </c>
      <c r="B492" s="37" t="s">
        <v>404</v>
      </c>
      <c r="C492" s="37" t="s">
        <v>55</v>
      </c>
      <c r="D492" s="38" t="s">
        <v>651</v>
      </c>
      <c r="E492" s="116"/>
      <c r="F492" s="40">
        <v>2000</v>
      </c>
      <c r="G492" s="66">
        <v>1000</v>
      </c>
      <c r="H492" s="75">
        <f t="shared" si="15"/>
        <v>0</v>
      </c>
      <c r="I492" s="39">
        <v>1000</v>
      </c>
      <c r="J492" s="40">
        <v>1000</v>
      </c>
    </row>
    <row r="493" spans="1:12" x14ac:dyDescent="0.2">
      <c r="A493" s="134" t="s">
        <v>691</v>
      </c>
      <c r="B493" s="37" t="s">
        <v>404</v>
      </c>
      <c r="C493" s="37" t="s">
        <v>200</v>
      </c>
      <c r="D493" s="38" t="s">
        <v>409</v>
      </c>
      <c r="E493" s="116"/>
      <c r="F493" s="40">
        <v>110000</v>
      </c>
      <c r="G493" s="66">
        <v>135000</v>
      </c>
      <c r="H493" s="75">
        <f t="shared" si="15"/>
        <v>-45000</v>
      </c>
      <c r="I493" s="39">
        <v>180000</v>
      </c>
      <c r="J493" s="40">
        <v>150000</v>
      </c>
    </row>
    <row r="494" spans="1:12" x14ac:dyDescent="0.2">
      <c r="A494" s="134" t="s">
        <v>691</v>
      </c>
      <c r="B494" s="37" t="s">
        <v>404</v>
      </c>
      <c r="C494" s="37" t="s">
        <v>61</v>
      </c>
      <c r="D494" s="38" t="s">
        <v>410</v>
      </c>
      <c r="E494" s="116"/>
      <c r="F494" s="40">
        <v>75000</v>
      </c>
      <c r="G494" s="66">
        <v>87000</v>
      </c>
      <c r="H494" s="75">
        <f t="shared" si="15"/>
        <v>-8000</v>
      </c>
      <c r="I494" s="39">
        <v>95000</v>
      </c>
      <c r="J494" s="40">
        <v>95000</v>
      </c>
    </row>
    <row r="495" spans="1:12" x14ac:dyDescent="0.2">
      <c r="A495" s="134" t="s">
        <v>691</v>
      </c>
      <c r="B495" s="37" t="s">
        <v>404</v>
      </c>
      <c r="C495" s="37" t="s">
        <v>66</v>
      </c>
      <c r="D495" s="38" t="s">
        <v>411</v>
      </c>
      <c r="E495" s="116"/>
      <c r="F495" s="40">
        <v>3000</v>
      </c>
      <c r="G495" s="66">
        <v>1000</v>
      </c>
      <c r="H495" s="75">
        <f t="shared" si="15"/>
        <v>0</v>
      </c>
      <c r="I495" s="39">
        <v>1000</v>
      </c>
      <c r="J495" s="40">
        <v>1000</v>
      </c>
    </row>
    <row r="496" spans="1:12" x14ac:dyDescent="0.2">
      <c r="A496" s="134" t="s">
        <v>691</v>
      </c>
      <c r="B496" s="37" t="s">
        <v>404</v>
      </c>
      <c r="C496" s="37" t="s">
        <v>68</v>
      </c>
      <c r="D496" s="38" t="s">
        <v>412</v>
      </c>
      <c r="E496" s="116"/>
      <c r="F496" s="40">
        <v>12000</v>
      </c>
      <c r="G496" s="66">
        <v>18000</v>
      </c>
      <c r="H496" s="75">
        <f t="shared" si="15"/>
        <v>0</v>
      </c>
      <c r="I496" s="39">
        <v>18000</v>
      </c>
      <c r="J496" s="40">
        <v>18000</v>
      </c>
    </row>
    <row r="497" spans="1:10" x14ac:dyDescent="0.2">
      <c r="A497" s="134" t="s">
        <v>691</v>
      </c>
      <c r="B497" s="37" t="s">
        <v>404</v>
      </c>
      <c r="C497" s="37" t="s">
        <v>149</v>
      </c>
      <c r="D497" s="38" t="s">
        <v>413</v>
      </c>
      <c r="E497" s="116"/>
      <c r="F497" s="40">
        <v>1000</v>
      </c>
      <c r="G497" s="66">
        <v>1000</v>
      </c>
      <c r="H497" s="75">
        <f t="shared" si="15"/>
        <v>0</v>
      </c>
      <c r="I497" s="39">
        <v>1000</v>
      </c>
      <c r="J497" s="40">
        <v>1000</v>
      </c>
    </row>
    <row r="498" spans="1:10" x14ac:dyDescent="0.2">
      <c r="A498" s="134" t="s">
        <v>691</v>
      </c>
      <c r="B498" s="37" t="s">
        <v>404</v>
      </c>
      <c r="C498" s="37" t="s">
        <v>76</v>
      </c>
      <c r="D498" s="38" t="s">
        <v>414</v>
      </c>
      <c r="E498" s="116"/>
      <c r="F498" s="40">
        <v>3000</v>
      </c>
      <c r="G498" s="66">
        <v>5000</v>
      </c>
      <c r="H498" s="75">
        <f t="shared" si="15"/>
        <v>-5000</v>
      </c>
      <c r="I498" s="39">
        <v>10000</v>
      </c>
      <c r="J498" s="40">
        <v>10000</v>
      </c>
    </row>
    <row r="499" spans="1:10" x14ac:dyDescent="0.2">
      <c r="A499" s="134" t="s">
        <v>691</v>
      </c>
      <c r="B499" s="37" t="s">
        <v>404</v>
      </c>
      <c r="C499" s="37" t="s">
        <v>154</v>
      </c>
      <c r="D499" s="38" t="s">
        <v>415</v>
      </c>
      <c r="E499" s="116"/>
      <c r="F499" s="40">
        <v>3000</v>
      </c>
      <c r="G499" s="66">
        <v>6000</v>
      </c>
      <c r="H499" s="75">
        <f t="shared" si="15"/>
        <v>0</v>
      </c>
      <c r="I499" s="39">
        <v>6000</v>
      </c>
      <c r="J499" s="40">
        <v>6000</v>
      </c>
    </row>
    <row r="500" spans="1:10" x14ac:dyDescent="0.2">
      <c r="A500" s="134" t="s">
        <v>691</v>
      </c>
      <c r="B500" s="37" t="s">
        <v>404</v>
      </c>
      <c r="C500" s="37" t="s">
        <v>97</v>
      </c>
      <c r="D500" s="38" t="s">
        <v>652</v>
      </c>
      <c r="E500" s="116"/>
      <c r="F500" s="40">
        <v>5000</v>
      </c>
      <c r="G500" s="66">
        <v>10000</v>
      </c>
      <c r="H500" s="75">
        <f t="shared" si="15"/>
        <v>-10000</v>
      </c>
      <c r="I500" s="39">
        <v>20000</v>
      </c>
      <c r="J500" s="40">
        <v>20000</v>
      </c>
    </row>
    <row r="501" spans="1:10" ht="12.75" customHeight="1" thickBot="1" x14ac:dyDescent="0.25">
      <c r="A501" s="134" t="s">
        <v>691</v>
      </c>
      <c r="B501" s="37" t="s">
        <v>404</v>
      </c>
      <c r="C501" s="37" t="s">
        <v>416</v>
      </c>
      <c r="D501" s="38" t="s">
        <v>417</v>
      </c>
      <c r="E501" s="116"/>
      <c r="F501" s="40">
        <v>14000</v>
      </c>
      <c r="G501" s="66">
        <v>24000</v>
      </c>
      <c r="H501" s="75">
        <f t="shared" si="15"/>
        <v>-16000</v>
      </c>
      <c r="I501" s="39">
        <v>40000</v>
      </c>
      <c r="J501" s="40">
        <v>45000</v>
      </c>
    </row>
    <row r="502" spans="1:10" s="3" customFormat="1" ht="12.75" customHeight="1" thickBot="1" x14ac:dyDescent="0.25">
      <c r="A502" s="76" t="s">
        <v>582</v>
      </c>
      <c r="B502" s="16"/>
      <c r="C502" s="16"/>
      <c r="D502" s="233" t="s">
        <v>1</v>
      </c>
      <c r="E502" s="234"/>
      <c r="F502" s="23" t="s">
        <v>2</v>
      </c>
      <c r="G502" s="64" t="s">
        <v>2</v>
      </c>
      <c r="H502" s="229" t="s">
        <v>684</v>
      </c>
      <c r="I502" s="22" t="s">
        <v>2</v>
      </c>
      <c r="J502" s="23" t="s">
        <v>2</v>
      </c>
    </row>
    <row r="503" spans="1:10" ht="16.5" thickBot="1" x14ac:dyDescent="0.25">
      <c r="A503" s="78" t="s">
        <v>685</v>
      </c>
      <c r="B503" s="17" t="s">
        <v>3</v>
      </c>
      <c r="C503" s="17" t="s">
        <v>4</v>
      </c>
      <c r="D503" s="235"/>
      <c r="E503" s="236"/>
      <c r="F503" s="25">
        <v>2021</v>
      </c>
      <c r="G503" s="65">
        <v>2020</v>
      </c>
      <c r="H503" s="230"/>
      <c r="I503" s="24">
        <v>2019</v>
      </c>
      <c r="J503" s="25">
        <v>2018</v>
      </c>
    </row>
    <row r="504" spans="1:10" ht="8.25" customHeight="1" x14ac:dyDescent="0.2">
      <c r="A504" s="98"/>
      <c r="B504" s="99"/>
      <c r="F504" s="189"/>
      <c r="G504" s="112"/>
      <c r="H504" s="113"/>
      <c r="I504" s="114"/>
      <c r="J504" s="26"/>
    </row>
    <row r="505" spans="1:10" s="3" customFormat="1" x14ac:dyDescent="0.2">
      <c r="A505" s="134" t="s">
        <v>691</v>
      </c>
      <c r="B505" s="37" t="s">
        <v>404</v>
      </c>
      <c r="C505" s="37" t="s">
        <v>122</v>
      </c>
      <c r="D505" s="38" t="s">
        <v>418</v>
      </c>
      <c r="E505" s="116"/>
      <c r="F505" s="40">
        <v>3000</v>
      </c>
      <c r="G505" s="66">
        <v>5000</v>
      </c>
      <c r="H505" s="75">
        <f t="shared" si="15"/>
        <v>0</v>
      </c>
      <c r="I505" s="39">
        <v>5000</v>
      </c>
      <c r="J505" s="40">
        <v>5000</v>
      </c>
    </row>
    <row r="506" spans="1:10" s="3" customFormat="1" x14ac:dyDescent="0.2">
      <c r="A506" s="134" t="s">
        <v>691</v>
      </c>
      <c r="B506" s="37" t="s">
        <v>404</v>
      </c>
      <c r="C506" s="37" t="s">
        <v>419</v>
      </c>
      <c r="D506" s="38" t="s">
        <v>420</v>
      </c>
      <c r="E506" s="116"/>
      <c r="F506" s="40">
        <v>2000</v>
      </c>
      <c r="G506" s="66">
        <v>2000</v>
      </c>
      <c r="H506" s="75">
        <f t="shared" si="15"/>
        <v>0</v>
      </c>
      <c r="I506" s="39">
        <v>2000</v>
      </c>
      <c r="J506" s="40">
        <v>2000</v>
      </c>
    </row>
    <row r="507" spans="1:10" x14ac:dyDescent="0.2">
      <c r="A507" s="134" t="s">
        <v>691</v>
      </c>
      <c r="B507" s="37" t="s">
        <v>404</v>
      </c>
      <c r="C507" s="37" t="s">
        <v>421</v>
      </c>
      <c r="D507" s="38" t="s">
        <v>422</v>
      </c>
      <c r="E507" s="116"/>
      <c r="F507" s="40">
        <v>13000</v>
      </c>
      <c r="G507" s="66">
        <v>20000</v>
      </c>
      <c r="H507" s="75">
        <f t="shared" si="15"/>
        <v>-10000</v>
      </c>
      <c r="I507" s="39">
        <v>30000</v>
      </c>
      <c r="J507" s="40">
        <v>30000</v>
      </c>
    </row>
    <row r="508" spans="1:10" x14ac:dyDescent="0.2">
      <c r="A508" s="134" t="s">
        <v>691</v>
      </c>
      <c r="B508" s="37" t="s">
        <v>404</v>
      </c>
      <c r="C508" s="37" t="s">
        <v>423</v>
      </c>
      <c r="D508" s="38" t="s">
        <v>424</v>
      </c>
      <c r="E508" s="116"/>
      <c r="F508" s="40">
        <v>4000</v>
      </c>
      <c r="G508" s="66">
        <v>5000</v>
      </c>
      <c r="H508" s="75">
        <f t="shared" si="15"/>
        <v>-5000</v>
      </c>
      <c r="I508" s="39">
        <v>10000</v>
      </c>
      <c r="J508" s="40">
        <v>10000</v>
      </c>
    </row>
    <row r="509" spans="1:10" ht="4.5" customHeight="1" thickBot="1" x14ac:dyDescent="0.25">
      <c r="A509" s="138"/>
      <c r="B509" s="117"/>
      <c r="C509" s="117"/>
      <c r="D509" s="118"/>
      <c r="E509" s="119"/>
      <c r="F509" s="190"/>
      <c r="G509" s="120"/>
      <c r="H509" s="75"/>
      <c r="I509" s="121"/>
      <c r="J509" s="41"/>
    </row>
    <row r="510" spans="1:10" s="3" customFormat="1" x14ac:dyDescent="0.2">
      <c r="A510" s="122"/>
      <c r="B510" s="123"/>
      <c r="C510" s="123"/>
      <c r="D510" s="124"/>
      <c r="E510" s="4" t="s">
        <v>425</v>
      </c>
      <c r="F510" s="29">
        <f>SUM(F486:F509)-F503</f>
        <v>588000</v>
      </c>
      <c r="G510" s="67">
        <f>SUM(G486:G509)-G503</f>
        <v>667000</v>
      </c>
      <c r="H510" s="75">
        <f t="shared" si="15"/>
        <v>-114000</v>
      </c>
      <c r="I510" s="28">
        <f>SUM(I486:I509)-I503</f>
        <v>781000</v>
      </c>
      <c r="J510" s="29">
        <f>SUM(J486:J509)</f>
        <v>742018</v>
      </c>
    </row>
    <row r="511" spans="1:10" s="3" customFormat="1" x14ac:dyDescent="0.2">
      <c r="A511" s="122"/>
      <c r="B511" s="123"/>
      <c r="C511" s="123"/>
      <c r="D511" s="124"/>
      <c r="E511" s="4"/>
      <c r="F511" s="29"/>
      <c r="G511" s="67"/>
      <c r="H511" s="75"/>
      <c r="I511" s="28"/>
      <c r="J511" s="29"/>
    </row>
    <row r="512" spans="1:10" s="3" customFormat="1" ht="13.5" thickBot="1" x14ac:dyDescent="0.25">
      <c r="A512" s="122"/>
      <c r="B512" s="123"/>
      <c r="C512" s="123"/>
      <c r="D512" s="124"/>
      <c r="E512" s="4"/>
      <c r="F512" s="29"/>
      <c r="G512" s="67"/>
      <c r="H512" s="75"/>
      <c r="I512" s="28"/>
      <c r="J512" s="29"/>
    </row>
    <row r="513" spans="1:10" ht="17.25" thickTop="1" thickBot="1" x14ac:dyDescent="0.25">
      <c r="A513" s="122"/>
      <c r="B513" s="123"/>
      <c r="C513" s="239" t="s">
        <v>671</v>
      </c>
      <c r="D513" s="239"/>
      <c r="E513" s="239"/>
      <c r="F513" s="192">
        <f>SUM(F307+F315+F329+F339+F351+F360+F394+F412+F440+F445+F449+F465+F484+F510)</f>
        <v>4862500</v>
      </c>
      <c r="G513" s="69">
        <f>SUM(G307+G315+G329+G339+G351+G360+G394+G412+G440+G445+G449+G465+G484+G510)</f>
        <v>5412000</v>
      </c>
      <c r="H513" s="75">
        <f t="shared" si="15"/>
        <v>136019</v>
      </c>
      <c r="I513" s="61">
        <f>SUM(I307+I315+I329+I339+I351+I394+I412+I440+I449+I465+I484+I510)</f>
        <v>5275981</v>
      </c>
      <c r="J513" s="60">
        <f>SUM(J307+J315+J329+J339+J351+J394+J412+J440+J449+J465+J484+J510)</f>
        <v>5243036</v>
      </c>
    </row>
    <row r="514" spans="1:10" ht="13.5" thickTop="1" x14ac:dyDescent="0.2">
      <c r="A514" s="122"/>
      <c r="B514" s="123"/>
      <c r="C514" s="123"/>
      <c r="D514" s="124"/>
      <c r="E514" s="4"/>
      <c r="F514" s="29"/>
      <c r="G514" s="67"/>
      <c r="H514" s="75"/>
      <c r="I514" s="28"/>
      <c r="J514" s="29"/>
    </row>
    <row r="515" spans="1:10" x14ac:dyDescent="0.2">
      <c r="A515" s="122"/>
      <c r="B515" s="123"/>
      <c r="C515" s="123"/>
      <c r="D515" s="124"/>
      <c r="E515" s="4"/>
      <c r="F515" s="29"/>
      <c r="G515" s="67"/>
      <c r="H515" s="75"/>
      <c r="I515" s="28"/>
      <c r="J515" s="29"/>
    </row>
    <row r="516" spans="1:10" x14ac:dyDescent="0.2">
      <c r="A516" s="122"/>
      <c r="B516" s="123"/>
      <c r="C516" s="123"/>
      <c r="D516" s="124"/>
      <c r="E516" s="4"/>
      <c r="F516" s="29"/>
      <c r="G516" s="67"/>
      <c r="H516" s="75"/>
      <c r="I516" s="28"/>
      <c r="J516" s="29"/>
    </row>
    <row r="517" spans="1:10" x14ac:dyDescent="0.2">
      <c r="A517" s="122"/>
      <c r="B517" s="123"/>
      <c r="C517" s="123"/>
      <c r="D517" s="124"/>
      <c r="E517" s="4"/>
      <c r="F517" s="29"/>
      <c r="G517" s="67"/>
      <c r="H517" s="75"/>
      <c r="I517" s="28"/>
      <c r="J517" s="29"/>
    </row>
    <row r="518" spans="1:10" ht="13.5" thickBot="1" x14ac:dyDescent="0.25">
      <c r="A518" s="122"/>
      <c r="B518" s="123"/>
      <c r="C518" s="123"/>
      <c r="D518" s="124"/>
      <c r="E518" s="4"/>
      <c r="F518" s="29"/>
      <c r="G518" s="67"/>
      <c r="H518" s="75"/>
      <c r="I518" s="28"/>
      <c r="J518" s="29"/>
    </row>
    <row r="519" spans="1:10" s="3" customFormat="1" ht="12.75" customHeight="1" thickBot="1" x14ac:dyDescent="0.25">
      <c r="A519" s="76" t="s">
        <v>582</v>
      </c>
      <c r="B519" s="16"/>
      <c r="C519" s="16"/>
      <c r="D519" s="233" t="s">
        <v>1</v>
      </c>
      <c r="E519" s="234"/>
      <c r="F519" s="23" t="s">
        <v>2</v>
      </c>
      <c r="G519" s="64" t="s">
        <v>2</v>
      </c>
      <c r="H519" s="229" t="s">
        <v>684</v>
      </c>
      <c r="I519" s="22" t="s">
        <v>2</v>
      </c>
      <c r="J519" s="23" t="s">
        <v>2</v>
      </c>
    </row>
    <row r="520" spans="1:10" ht="16.5" thickBot="1" x14ac:dyDescent="0.25">
      <c r="A520" s="78" t="s">
        <v>685</v>
      </c>
      <c r="B520" s="17" t="s">
        <v>3</v>
      </c>
      <c r="C520" s="17" t="s">
        <v>4</v>
      </c>
      <c r="D520" s="235"/>
      <c r="E520" s="236"/>
      <c r="F520" s="25">
        <v>2021</v>
      </c>
      <c r="G520" s="65">
        <v>2020</v>
      </c>
      <c r="H520" s="230"/>
      <c r="I520" s="24">
        <v>2019</v>
      </c>
      <c r="J520" s="25">
        <v>2018</v>
      </c>
    </row>
    <row r="521" spans="1:10" ht="8.25" customHeight="1" x14ac:dyDescent="0.2">
      <c r="A521" s="98"/>
      <c r="B521" s="99"/>
      <c r="F521" s="189"/>
      <c r="G521" s="112"/>
      <c r="H521" s="113"/>
      <c r="I521" s="114"/>
      <c r="J521" s="26"/>
    </row>
    <row r="522" spans="1:10" x14ac:dyDescent="0.2">
      <c r="A522" s="134" t="s">
        <v>687</v>
      </c>
      <c r="B522" s="37" t="s">
        <v>426</v>
      </c>
      <c r="C522" s="37" t="s">
        <v>108</v>
      </c>
      <c r="D522" s="38" t="s">
        <v>427</v>
      </c>
      <c r="E522" s="116"/>
      <c r="F522" s="40">
        <v>15000</v>
      </c>
      <c r="G522" s="66">
        <v>14000</v>
      </c>
      <c r="H522" s="75">
        <f t="shared" ref="H522:H590" si="16">G522-I522</f>
        <v>0</v>
      </c>
      <c r="I522" s="39">
        <v>14000</v>
      </c>
      <c r="J522" s="40">
        <v>16000</v>
      </c>
    </row>
    <row r="523" spans="1:10" ht="12.75" customHeight="1" x14ac:dyDescent="0.2">
      <c r="A523" s="134" t="s">
        <v>687</v>
      </c>
      <c r="B523" s="37" t="s">
        <v>426</v>
      </c>
      <c r="C523" s="37" t="s">
        <v>109</v>
      </c>
      <c r="D523" s="38" t="s">
        <v>428</v>
      </c>
      <c r="E523" s="116"/>
      <c r="F523" s="40">
        <v>22000</v>
      </c>
      <c r="G523" s="66">
        <v>19000</v>
      </c>
      <c r="H523" s="75">
        <f t="shared" si="16"/>
        <v>0</v>
      </c>
      <c r="I523" s="39">
        <v>19000</v>
      </c>
      <c r="J523" s="40">
        <v>10000</v>
      </c>
    </row>
    <row r="524" spans="1:10" s="3" customFormat="1" x14ac:dyDescent="0.2">
      <c r="A524" s="134" t="s">
        <v>687</v>
      </c>
      <c r="B524" s="37" t="s">
        <v>426</v>
      </c>
      <c r="C524" s="37" t="s">
        <v>14</v>
      </c>
      <c r="D524" s="38" t="s">
        <v>429</v>
      </c>
      <c r="E524" s="116"/>
      <c r="F524" s="40">
        <v>8000</v>
      </c>
      <c r="G524" s="66">
        <v>8000</v>
      </c>
      <c r="H524" s="75">
        <f t="shared" si="16"/>
        <v>0</v>
      </c>
      <c r="I524" s="39">
        <v>8000</v>
      </c>
      <c r="J524" s="40">
        <v>8000</v>
      </c>
    </row>
    <row r="525" spans="1:10" s="3" customFormat="1" ht="3.75" customHeight="1" thickBot="1" x14ac:dyDescent="0.25">
      <c r="A525" s="126"/>
      <c r="B525" s="117"/>
      <c r="C525" s="117"/>
      <c r="D525" s="118"/>
      <c r="E525" s="119"/>
      <c r="F525" s="190"/>
      <c r="G525" s="120"/>
      <c r="H525" s="75"/>
      <c r="I525" s="121"/>
      <c r="J525" s="41"/>
    </row>
    <row r="526" spans="1:10" x14ac:dyDescent="0.2">
      <c r="A526" s="122"/>
      <c r="B526" s="123"/>
      <c r="C526" s="123"/>
      <c r="D526" s="124"/>
      <c r="E526" s="4" t="s">
        <v>430</v>
      </c>
      <c r="F526" s="29">
        <f>SUM(F522:F525)</f>
        <v>45000</v>
      </c>
      <c r="G526" s="67">
        <f>SUM(G522:G525)</f>
        <v>41000</v>
      </c>
      <c r="H526" s="75">
        <f t="shared" si="16"/>
        <v>0</v>
      </c>
      <c r="I526" s="28">
        <f>SUM(I522:I525)</f>
        <v>41000</v>
      </c>
      <c r="J526" s="29">
        <f>SUM(J522:J525)</f>
        <v>34000</v>
      </c>
    </row>
    <row r="527" spans="1:10" x14ac:dyDescent="0.2">
      <c r="A527" s="122"/>
      <c r="B527" s="123"/>
      <c r="C527" s="123"/>
      <c r="D527" s="124"/>
      <c r="E527" s="4"/>
      <c r="F527" s="29"/>
      <c r="G527" s="67"/>
      <c r="H527" s="75"/>
      <c r="I527" s="28"/>
      <c r="J527" s="29"/>
    </row>
    <row r="528" spans="1:10" hidden="1" x14ac:dyDescent="0.2">
      <c r="A528" s="80" t="s">
        <v>431</v>
      </c>
      <c r="B528" s="37"/>
      <c r="C528" s="37" t="s">
        <v>108</v>
      </c>
      <c r="D528" s="38" t="s">
        <v>432</v>
      </c>
      <c r="E528" s="116"/>
      <c r="F528" s="40">
        <v>0</v>
      </c>
      <c r="G528" s="66">
        <v>0</v>
      </c>
      <c r="H528" s="75">
        <f t="shared" si="16"/>
        <v>0</v>
      </c>
      <c r="I528" s="39">
        <v>0</v>
      </c>
      <c r="J528" s="40">
        <v>10000</v>
      </c>
    </row>
    <row r="529" spans="1:10" hidden="1" x14ac:dyDescent="0.2">
      <c r="A529" s="80" t="s">
        <v>431</v>
      </c>
      <c r="B529" s="37"/>
      <c r="C529" s="37" t="s">
        <v>109</v>
      </c>
      <c r="D529" s="38" t="s">
        <v>433</v>
      </c>
      <c r="E529" s="116"/>
      <c r="F529" s="40">
        <v>0</v>
      </c>
      <c r="G529" s="66">
        <v>0</v>
      </c>
      <c r="H529" s="75">
        <f t="shared" si="16"/>
        <v>0</v>
      </c>
      <c r="I529" s="39">
        <v>0</v>
      </c>
      <c r="J529" s="40">
        <v>13000</v>
      </c>
    </row>
    <row r="530" spans="1:10" hidden="1" x14ac:dyDescent="0.2">
      <c r="A530" s="150" t="s">
        <v>431</v>
      </c>
      <c r="B530" s="37"/>
      <c r="C530" s="37" t="s">
        <v>14</v>
      </c>
      <c r="D530" s="38" t="s">
        <v>434</v>
      </c>
      <c r="E530" s="116"/>
      <c r="F530" s="40">
        <v>0</v>
      </c>
      <c r="G530" s="66">
        <v>0</v>
      </c>
      <c r="H530" s="75">
        <f t="shared" si="16"/>
        <v>0</v>
      </c>
      <c r="I530" s="39">
        <v>0</v>
      </c>
      <c r="J530" s="40">
        <v>8000</v>
      </c>
    </row>
    <row r="531" spans="1:10" x14ac:dyDescent="0.2">
      <c r="A531" s="134" t="s">
        <v>687</v>
      </c>
      <c r="B531" s="37" t="s">
        <v>431</v>
      </c>
      <c r="C531" s="37" t="s">
        <v>225</v>
      </c>
      <c r="D531" s="38" t="s">
        <v>435</v>
      </c>
      <c r="E531" s="116"/>
      <c r="F531" s="40">
        <v>6000</v>
      </c>
      <c r="G531" s="66">
        <v>15000</v>
      </c>
      <c r="H531" s="75">
        <f t="shared" si="16"/>
        <v>0</v>
      </c>
      <c r="I531" s="39">
        <v>15000</v>
      </c>
      <c r="J531" s="40">
        <v>15000</v>
      </c>
    </row>
    <row r="532" spans="1:10" ht="4.5" customHeight="1" thickBot="1" x14ac:dyDescent="0.25">
      <c r="A532" s="126"/>
      <c r="B532" s="117"/>
      <c r="C532" s="117"/>
      <c r="D532" s="118"/>
      <c r="E532" s="119"/>
      <c r="F532" s="190"/>
      <c r="G532" s="120"/>
      <c r="H532" s="75"/>
      <c r="I532" s="121"/>
      <c r="J532" s="41"/>
    </row>
    <row r="533" spans="1:10" ht="12.75" customHeight="1" x14ac:dyDescent="0.2">
      <c r="A533" s="122"/>
      <c r="B533" s="123"/>
      <c r="C533" s="123"/>
      <c r="D533" s="124"/>
      <c r="E533" s="4" t="s">
        <v>436</v>
      </c>
      <c r="F533" s="29">
        <f>SUM(F528:F532)</f>
        <v>6000</v>
      </c>
      <c r="G533" s="67">
        <f>SUM(G528:G532)</f>
        <v>15000</v>
      </c>
      <c r="H533" s="75">
        <f t="shared" si="16"/>
        <v>0</v>
      </c>
      <c r="I533" s="28">
        <f>SUM(I528:I532)</f>
        <v>15000</v>
      </c>
      <c r="J533" s="29">
        <f>SUM(J528:J532)</f>
        <v>46000</v>
      </c>
    </row>
    <row r="534" spans="1:10" s="3" customFormat="1" x14ac:dyDescent="0.2">
      <c r="A534" s="122"/>
      <c r="B534" s="123"/>
      <c r="C534" s="123"/>
      <c r="D534" s="124"/>
      <c r="E534" s="4"/>
      <c r="F534" s="29"/>
      <c r="G534" s="67"/>
      <c r="H534" s="75"/>
      <c r="I534" s="28"/>
      <c r="J534" s="29"/>
    </row>
    <row r="535" spans="1:10" s="3" customFormat="1" hidden="1" x14ac:dyDescent="0.2">
      <c r="A535" s="150" t="s">
        <v>437</v>
      </c>
      <c r="B535" s="37"/>
      <c r="C535" s="37" t="s">
        <v>20</v>
      </c>
      <c r="D535" s="38" t="s">
        <v>438</v>
      </c>
      <c r="E535" s="116"/>
      <c r="F535" s="40">
        <v>0</v>
      </c>
      <c r="G535" s="66">
        <v>0</v>
      </c>
      <c r="H535" s="75">
        <f t="shared" si="16"/>
        <v>0</v>
      </c>
      <c r="I535" s="39">
        <v>0</v>
      </c>
      <c r="J535" s="40">
        <v>3000</v>
      </c>
    </row>
    <row r="536" spans="1:10" x14ac:dyDescent="0.2">
      <c r="A536" s="134" t="s">
        <v>692</v>
      </c>
      <c r="B536" s="37" t="s">
        <v>437</v>
      </c>
      <c r="C536" s="37" t="s">
        <v>6</v>
      </c>
      <c r="D536" s="38" t="s">
        <v>439</v>
      </c>
      <c r="E536" s="116"/>
      <c r="F536" s="40">
        <v>12000</v>
      </c>
      <c r="G536" s="66">
        <v>9000</v>
      </c>
      <c r="H536" s="75">
        <f t="shared" si="16"/>
        <v>0</v>
      </c>
      <c r="I536" s="39">
        <v>9000</v>
      </c>
      <c r="J536" s="40">
        <v>8000</v>
      </c>
    </row>
    <row r="537" spans="1:10" x14ac:dyDescent="0.2">
      <c r="A537" s="134" t="s">
        <v>692</v>
      </c>
      <c r="B537" s="37" t="s">
        <v>437</v>
      </c>
      <c r="C537" s="37" t="s">
        <v>8</v>
      </c>
      <c r="D537" s="38" t="s">
        <v>440</v>
      </c>
      <c r="E537" s="116"/>
      <c r="F537" s="40">
        <v>1000</v>
      </c>
      <c r="G537" s="66">
        <v>1000</v>
      </c>
      <c r="H537" s="75">
        <f t="shared" si="16"/>
        <v>0</v>
      </c>
      <c r="I537" s="39">
        <v>1000</v>
      </c>
      <c r="J537" s="40">
        <v>1000</v>
      </c>
    </row>
    <row r="538" spans="1:10" x14ac:dyDescent="0.2">
      <c r="A538" s="134" t="s">
        <v>692</v>
      </c>
      <c r="B538" s="37" t="s">
        <v>437</v>
      </c>
      <c r="C538" s="37" t="s">
        <v>10</v>
      </c>
      <c r="D538" s="38" t="s">
        <v>441</v>
      </c>
      <c r="E538" s="116"/>
      <c r="F538" s="40">
        <v>23000</v>
      </c>
      <c r="G538" s="66">
        <v>6000</v>
      </c>
      <c r="H538" s="75">
        <f t="shared" si="16"/>
        <v>0</v>
      </c>
      <c r="I538" s="39">
        <v>6000</v>
      </c>
      <c r="J538" s="40">
        <v>7000</v>
      </c>
    </row>
    <row r="539" spans="1:10" x14ac:dyDescent="0.2">
      <c r="A539" s="134" t="s">
        <v>692</v>
      </c>
      <c r="B539" s="37" t="s">
        <v>437</v>
      </c>
      <c r="C539" s="37" t="s">
        <v>12</v>
      </c>
      <c r="D539" s="38" t="s">
        <v>442</v>
      </c>
      <c r="E539" s="116"/>
      <c r="F539" s="40">
        <v>10000</v>
      </c>
      <c r="G539" s="66">
        <v>13000</v>
      </c>
      <c r="H539" s="75">
        <f t="shared" si="16"/>
        <v>1000</v>
      </c>
      <c r="I539" s="39">
        <v>12000</v>
      </c>
      <c r="J539" s="40">
        <v>11000</v>
      </c>
    </row>
    <row r="540" spans="1:10" x14ac:dyDescent="0.2">
      <c r="A540" s="134" t="s">
        <v>692</v>
      </c>
      <c r="B540" s="37" t="s">
        <v>437</v>
      </c>
      <c r="C540" s="37" t="s">
        <v>14</v>
      </c>
      <c r="D540" s="38" t="s">
        <v>443</v>
      </c>
      <c r="E540" s="116"/>
      <c r="F540" s="40">
        <v>8000</v>
      </c>
      <c r="G540" s="66">
        <v>8000</v>
      </c>
      <c r="H540" s="75">
        <f t="shared" si="16"/>
        <v>0</v>
      </c>
      <c r="I540" s="39">
        <v>8000</v>
      </c>
      <c r="J540" s="40">
        <v>14000</v>
      </c>
    </row>
    <row r="541" spans="1:10" x14ac:dyDescent="0.2">
      <c r="A541" s="134" t="s">
        <v>692</v>
      </c>
      <c r="B541" s="37" t="s">
        <v>437</v>
      </c>
      <c r="C541" s="37" t="s">
        <v>225</v>
      </c>
      <c r="D541" s="38" t="s">
        <v>444</v>
      </c>
      <c r="E541" s="116"/>
      <c r="F541" s="40">
        <v>2500</v>
      </c>
      <c r="G541" s="66">
        <v>5000</v>
      </c>
      <c r="H541" s="75">
        <f t="shared" si="16"/>
        <v>-3000</v>
      </c>
      <c r="I541" s="39">
        <v>8000</v>
      </c>
      <c r="J541" s="40">
        <v>11000</v>
      </c>
    </row>
    <row r="542" spans="1:10" ht="4.5" customHeight="1" thickBot="1" x14ac:dyDescent="0.25">
      <c r="A542" s="126"/>
      <c r="B542" s="117"/>
      <c r="C542" s="117"/>
      <c r="D542" s="118"/>
      <c r="E542" s="119"/>
      <c r="F542" s="190"/>
      <c r="G542" s="120"/>
      <c r="H542" s="75"/>
      <c r="I542" s="121"/>
      <c r="J542" s="41"/>
    </row>
    <row r="543" spans="1:10" s="3" customFormat="1" x14ac:dyDescent="0.2">
      <c r="A543" s="122"/>
      <c r="B543" s="123"/>
      <c r="C543" s="123"/>
      <c r="D543" s="124"/>
      <c r="E543" s="4" t="s">
        <v>445</v>
      </c>
      <c r="F543" s="29">
        <f>SUM(F535:F542)</f>
        <v>56500</v>
      </c>
      <c r="G543" s="67">
        <f>SUM(G535:G542)</f>
        <v>42000</v>
      </c>
      <c r="H543" s="75">
        <f t="shared" si="16"/>
        <v>-2000</v>
      </c>
      <c r="I543" s="28">
        <f>SUM(I535:I542)</f>
        <v>44000</v>
      </c>
      <c r="J543" s="29">
        <f>SUM(J535:J542)</f>
        <v>55000</v>
      </c>
    </row>
    <row r="544" spans="1:10" s="3" customFormat="1" x14ac:dyDescent="0.2">
      <c r="A544" s="122"/>
      <c r="B544" s="123"/>
      <c r="C544" s="123"/>
      <c r="D544" s="124"/>
      <c r="E544" s="4"/>
      <c r="F544" s="29"/>
      <c r="G544" s="67"/>
      <c r="H544" s="75">
        <f t="shared" si="16"/>
        <v>0</v>
      </c>
      <c r="I544" s="28"/>
      <c r="J544" s="29"/>
    </row>
    <row r="545" spans="1:10" ht="12.75" customHeight="1" x14ac:dyDescent="0.2">
      <c r="A545" s="134" t="s">
        <v>689</v>
      </c>
      <c r="B545" s="37" t="s">
        <v>446</v>
      </c>
      <c r="C545" s="37" t="s">
        <v>49</v>
      </c>
      <c r="D545" s="38" t="s">
        <v>447</v>
      </c>
      <c r="E545" s="116"/>
      <c r="F545" s="40">
        <v>0</v>
      </c>
      <c r="G545" s="66">
        <v>1000</v>
      </c>
      <c r="H545" s="75">
        <f t="shared" si="16"/>
        <v>0</v>
      </c>
      <c r="I545" s="39">
        <v>1000</v>
      </c>
      <c r="J545" s="40">
        <v>1000</v>
      </c>
    </row>
    <row r="546" spans="1:10" ht="12.75" customHeight="1" x14ac:dyDescent="0.2">
      <c r="A546" s="134" t="s">
        <v>689</v>
      </c>
      <c r="B546" s="37" t="s">
        <v>446</v>
      </c>
      <c r="C546" s="37" t="s">
        <v>59</v>
      </c>
      <c r="D546" s="38" t="s">
        <v>448</v>
      </c>
      <c r="E546" s="116"/>
      <c r="F546" s="40">
        <v>0</v>
      </c>
      <c r="G546" s="66">
        <v>1000</v>
      </c>
      <c r="H546" s="75">
        <f t="shared" si="16"/>
        <v>0</v>
      </c>
      <c r="I546" s="39">
        <v>1000</v>
      </c>
      <c r="J546" s="40">
        <v>1000</v>
      </c>
    </row>
    <row r="547" spans="1:10" s="3" customFormat="1" ht="12.75" customHeight="1" x14ac:dyDescent="0.2">
      <c r="A547" s="134" t="s">
        <v>689</v>
      </c>
      <c r="B547" s="37" t="s">
        <v>446</v>
      </c>
      <c r="C547" s="37" t="s">
        <v>82</v>
      </c>
      <c r="D547" s="38" t="s">
        <v>449</v>
      </c>
      <c r="E547" s="116"/>
      <c r="F547" s="40">
        <v>1000</v>
      </c>
      <c r="G547" s="66">
        <v>2000</v>
      </c>
      <c r="H547" s="75">
        <f t="shared" si="16"/>
        <v>1000</v>
      </c>
      <c r="I547" s="39">
        <v>1000</v>
      </c>
      <c r="J547" s="40">
        <v>1000</v>
      </c>
    </row>
    <row r="548" spans="1:10" s="3" customFormat="1" ht="12.75" customHeight="1" x14ac:dyDescent="0.2">
      <c r="A548" s="134" t="s">
        <v>689</v>
      </c>
      <c r="B548" s="37" t="s">
        <v>446</v>
      </c>
      <c r="C548" s="37" t="s">
        <v>246</v>
      </c>
      <c r="D548" s="38" t="s">
        <v>450</v>
      </c>
      <c r="E548" s="116"/>
      <c r="F548" s="40">
        <v>2000</v>
      </c>
      <c r="G548" s="66">
        <v>3000</v>
      </c>
      <c r="H548" s="75">
        <f t="shared" si="16"/>
        <v>0</v>
      </c>
      <c r="I548" s="39">
        <v>3000</v>
      </c>
      <c r="J548" s="40">
        <v>3000</v>
      </c>
    </row>
    <row r="549" spans="1:10" ht="12.75" customHeight="1" x14ac:dyDescent="0.2">
      <c r="A549" s="134" t="s">
        <v>689</v>
      </c>
      <c r="B549" s="37" t="s">
        <v>446</v>
      </c>
      <c r="C549" s="37" t="s">
        <v>225</v>
      </c>
      <c r="D549" s="38" t="s">
        <v>451</v>
      </c>
      <c r="E549" s="116"/>
      <c r="F549" s="40">
        <v>43000</v>
      </c>
      <c r="G549" s="66">
        <v>98000</v>
      </c>
      <c r="H549" s="75">
        <f t="shared" si="16"/>
        <v>9000</v>
      </c>
      <c r="I549" s="39">
        <v>89000</v>
      </c>
      <c r="J549" s="40">
        <v>61000</v>
      </c>
    </row>
    <row r="550" spans="1:10" ht="12.75" customHeight="1" x14ac:dyDescent="0.2">
      <c r="A550" s="134" t="s">
        <v>689</v>
      </c>
      <c r="B550" s="37" t="s">
        <v>446</v>
      </c>
      <c r="C550" s="37" t="s">
        <v>364</v>
      </c>
      <c r="D550" s="38" t="s">
        <v>761</v>
      </c>
      <c r="E550" s="116"/>
      <c r="F550" s="40">
        <v>15000</v>
      </c>
      <c r="G550" s="66"/>
      <c r="H550" s="75">
        <f t="shared" si="16"/>
        <v>-89000</v>
      </c>
      <c r="I550" s="39">
        <v>89000</v>
      </c>
      <c r="J550" s="40">
        <v>61000</v>
      </c>
    </row>
    <row r="551" spans="1:10" ht="12.75" customHeight="1" x14ac:dyDescent="0.2">
      <c r="A551" s="149" t="s">
        <v>689</v>
      </c>
      <c r="B551" s="51" t="s">
        <v>446</v>
      </c>
      <c r="C551" s="51" t="s">
        <v>402</v>
      </c>
      <c r="D551" s="46" t="s">
        <v>755</v>
      </c>
      <c r="E551" s="125"/>
      <c r="F551" s="40">
        <v>2000</v>
      </c>
      <c r="G551" s="66">
        <v>2000</v>
      </c>
      <c r="H551" s="75"/>
      <c r="I551" s="39"/>
      <c r="J551" s="40"/>
    </row>
    <row r="552" spans="1:10" ht="12.75" customHeight="1" x14ac:dyDescent="0.2">
      <c r="A552" s="149" t="s">
        <v>689</v>
      </c>
      <c r="B552" s="51" t="s">
        <v>446</v>
      </c>
      <c r="C552" s="51" t="s">
        <v>679</v>
      </c>
      <c r="D552" s="46" t="s">
        <v>756</v>
      </c>
      <c r="E552" s="125"/>
      <c r="F552" s="40">
        <v>2000</v>
      </c>
      <c r="G552" s="66">
        <v>2000</v>
      </c>
      <c r="H552" s="75">
        <f t="shared" ref="H552" si="17">G552-I552</f>
        <v>2000</v>
      </c>
      <c r="I552" s="39"/>
      <c r="J552" s="40">
        <v>3000</v>
      </c>
    </row>
    <row r="553" spans="1:10" s="3" customFormat="1" ht="4.5" customHeight="1" thickBot="1" x14ac:dyDescent="0.25">
      <c r="A553" s="126"/>
      <c r="B553" s="117"/>
      <c r="C553" s="117"/>
      <c r="D553" s="118"/>
      <c r="E553" s="119"/>
      <c r="F553" s="190"/>
      <c r="G553" s="120"/>
      <c r="H553" s="75"/>
      <c r="I553" s="121"/>
      <c r="J553" s="41"/>
    </row>
    <row r="554" spans="1:10" s="3" customFormat="1" ht="12.75" customHeight="1" x14ac:dyDescent="0.2">
      <c r="A554" s="122"/>
      <c r="B554" s="123"/>
      <c r="C554" s="123"/>
      <c r="D554" s="124"/>
      <c r="E554" s="4" t="s">
        <v>452</v>
      </c>
      <c r="F554" s="29">
        <f>SUM(F545:F553)</f>
        <v>65000</v>
      </c>
      <c r="G554" s="67">
        <f>SUM(G545:G553)</f>
        <v>109000</v>
      </c>
      <c r="H554" s="75">
        <f t="shared" si="16"/>
        <v>-75000</v>
      </c>
      <c r="I554" s="28">
        <f>SUM(I545:I553)</f>
        <v>184000</v>
      </c>
      <c r="J554" s="29">
        <f>SUM(J545:J553)</f>
        <v>131000</v>
      </c>
    </row>
    <row r="555" spans="1:10" ht="12.75" customHeight="1" x14ac:dyDescent="0.2">
      <c r="A555" s="122"/>
      <c r="B555" s="123"/>
      <c r="C555" s="123"/>
      <c r="D555" s="124"/>
      <c r="E555" s="7"/>
      <c r="F555" s="197"/>
      <c r="G555" s="142"/>
      <c r="H555" s="75"/>
      <c r="I555" s="143"/>
      <c r="J555" s="30"/>
    </row>
    <row r="556" spans="1:10" x14ac:dyDescent="0.2">
      <c r="A556" s="134" t="s">
        <v>694</v>
      </c>
      <c r="B556" s="45">
        <v>491</v>
      </c>
      <c r="C556" s="53">
        <v>22706</v>
      </c>
      <c r="D556" s="54" t="s">
        <v>455</v>
      </c>
      <c r="E556" s="144"/>
      <c r="F556" s="40">
        <v>20000</v>
      </c>
      <c r="G556" s="66">
        <v>29000</v>
      </c>
      <c r="H556" s="75">
        <f t="shared" si="16"/>
        <v>-33000</v>
      </c>
      <c r="I556" s="39">
        <v>62000</v>
      </c>
      <c r="J556" s="40">
        <v>86000</v>
      </c>
    </row>
    <row r="557" spans="1:10" s="212" customFormat="1" x14ac:dyDescent="0.2">
      <c r="A557" s="149" t="s">
        <v>694</v>
      </c>
      <c r="B557" s="45">
        <v>491</v>
      </c>
      <c r="C557" s="53" t="s">
        <v>105</v>
      </c>
      <c r="D557" s="226" t="s">
        <v>683</v>
      </c>
      <c r="E557" s="222"/>
      <c r="F557" s="40">
        <v>71000</v>
      </c>
      <c r="G557" s="204">
        <v>102000</v>
      </c>
      <c r="H557" s="204">
        <f t="shared" si="16"/>
        <v>102000</v>
      </c>
      <c r="I557" s="204"/>
      <c r="J557" s="204">
        <v>86000</v>
      </c>
    </row>
    <row r="558" spans="1:10" s="225" customFormat="1" x14ac:dyDescent="0.2">
      <c r="A558" s="127" t="s">
        <v>694</v>
      </c>
      <c r="B558" s="53" t="s">
        <v>453</v>
      </c>
      <c r="C558" s="53" t="s">
        <v>392</v>
      </c>
      <c r="D558" s="227" t="s">
        <v>747</v>
      </c>
      <c r="E558" s="223"/>
      <c r="F558" s="40">
        <v>25000</v>
      </c>
      <c r="G558" s="204">
        <v>25000</v>
      </c>
      <c r="H558" s="224">
        <v>25000</v>
      </c>
      <c r="I558" s="204"/>
    </row>
    <row r="559" spans="1:10" x14ac:dyDescent="0.2">
      <c r="A559" s="134" t="s">
        <v>694</v>
      </c>
      <c r="B559" s="42" t="s">
        <v>453</v>
      </c>
      <c r="C559" s="53">
        <v>46201</v>
      </c>
      <c r="D559" s="55" t="s">
        <v>454</v>
      </c>
      <c r="E559" s="145"/>
      <c r="F559" s="40">
        <v>7000</v>
      </c>
      <c r="G559" s="66">
        <v>5000</v>
      </c>
      <c r="H559" s="75">
        <f t="shared" si="16"/>
        <v>0</v>
      </c>
      <c r="I559" s="39">
        <v>5000</v>
      </c>
      <c r="J559" s="40">
        <v>5000</v>
      </c>
    </row>
    <row r="560" spans="1:10" x14ac:dyDescent="0.2">
      <c r="A560" s="134" t="s">
        <v>694</v>
      </c>
      <c r="B560" s="42" t="s">
        <v>453</v>
      </c>
      <c r="C560" s="42">
        <v>62601</v>
      </c>
      <c r="D560" s="54" t="s">
        <v>566</v>
      </c>
      <c r="E560" s="145"/>
      <c r="F560" s="40">
        <v>20000</v>
      </c>
      <c r="G560" s="66">
        <v>30000</v>
      </c>
      <c r="H560" s="75">
        <f t="shared" si="16"/>
        <v>0</v>
      </c>
      <c r="I560" s="39">
        <v>30000</v>
      </c>
      <c r="J560" s="40">
        <v>12000</v>
      </c>
    </row>
    <row r="561" spans="1:10" x14ac:dyDescent="0.2">
      <c r="A561" s="134" t="s">
        <v>694</v>
      </c>
      <c r="B561" s="42" t="s">
        <v>453</v>
      </c>
      <c r="C561" s="42" t="s">
        <v>456</v>
      </c>
      <c r="D561" s="55" t="s">
        <v>567</v>
      </c>
      <c r="E561" s="145"/>
      <c r="F561" s="40">
        <v>30000</v>
      </c>
      <c r="G561" s="66">
        <v>30000</v>
      </c>
      <c r="H561" s="75">
        <f t="shared" si="16"/>
        <v>-30000</v>
      </c>
      <c r="I561" s="39">
        <v>60000</v>
      </c>
      <c r="J561" s="40">
        <v>86000</v>
      </c>
    </row>
    <row r="562" spans="1:10" ht="4.5" customHeight="1" thickBot="1" x14ac:dyDescent="0.25">
      <c r="A562" s="126"/>
      <c r="B562" s="117"/>
      <c r="C562" s="117"/>
      <c r="D562" s="118"/>
      <c r="E562" s="119"/>
      <c r="F562" s="190"/>
      <c r="G562" s="120"/>
      <c r="H562" s="75"/>
      <c r="I562" s="121"/>
      <c r="J562" s="41"/>
    </row>
    <row r="563" spans="1:10" x14ac:dyDescent="0.2">
      <c r="A563" s="122"/>
      <c r="B563" s="123"/>
      <c r="C563" s="123"/>
      <c r="D563" s="124"/>
      <c r="E563" s="4" t="s">
        <v>457</v>
      </c>
      <c r="F563" s="29">
        <f>SUM(F556:F562)</f>
        <v>173000</v>
      </c>
      <c r="G563" s="67">
        <f>SUM(G556:G562)</f>
        <v>221000</v>
      </c>
      <c r="H563" s="75">
        <f t="shared" si="16"/>
        <v>64000</v>
      </c>
      <c r="I563" s="28">
        <f>SUM(I556:I562)</f>
        <v>157000</v>
      </c>
      <c r="J563" s="29">
        <f>SUM(J556:J562)</f>
        <v>275000</v>
      </c>
    </row>
    <row r="564" spans="1:10" x14ac:dyDescent="0.2">
      <c r="A564" s="122"/>
      <c r="B564" s="123"/>
      <c r="C564" s="123"/>
      <c r="D564" s="124"/>
      <c r="E564" s="4"/>
      <c r="F564" s="29"/>
      <c r="G564" s="67"/>
      <c r="H564" s="75"/>
      <c r="I564" s="28"/>
      <c r="J564" s="29"/>
    </row>
    <row r="565" spans="1:10" ht="13.5" thickBot="1" x14ac:dyDescent="0.25">
      <c r="A565" s="122"/>
      <c r="B565" s="123"/>
      <c r="C565" s="123"/>
      <c r="D565" s="124"/>
      <c r="E565" s="4"/>
      <c r="F565" s="29"/>
      <c r="G565" s="67"/>
      <c r="H565" s="75"/>
      <c r="I565" s="28"/>
      <c r="J565" s="29"/>
    </row>
    <row r="566" spans="1:10" ht="17.25" thickTop="1" thickBot="1" x14ac:dyDescent="0.25">
      <c r="A566" s="122"/>
      <c r="B566" s="123"/>
      <c r="C566" s="239" t="s">
        <v>672</v>
      </c>
      <c r="D566" s="239"/>
      <c r="E566" s="239"/>
      <c r="F566" s="192">
        <f>SUM(F526+F533+F543+F554+F563)</f>
        <v>345500</v>
      </c>
      <c r="G566" s="69">
        <f>SUM(G526+G533+G543+G554+G563)</f>
        <v>428000</v>
      </c>
      <c r="H566" s="75">
        <f t="shared" si="16"/>
        <v>-13000</v>
      </c>
      <c r="I566" s="61">
        <f>SUM(I526+I533+I543+I554+I563)</f>
        <v>441000</v>
      </c>
      <c r="J566" s="60">
        <f>SUM(J526+J533+J543+J554+J563)</f>
        <v>541000</v>
      </c>
    </row>
    <row r="567" spans="1:10" ht="13.5" thickTop="1" x14ac:dyDescent="0.2">
      <c r="A567" s="122"/>
      <c r="B567" s="123"/>
      <c r="C567" s="123"/>
      <c r="D567" s="124"/>
      <c r="E567" s="4"/>
      <c r="F567" s="29"/>
      <c r="G567" s="67"/>
      <c r="H567" s="75"/>
      <c r="I567" s="28"/>
      <c r="J567" s="29"/>
    </row>
    <row r="568" spans="1:10" ht="13.5" thickBot="1" x14ac:dyDescent="0.25">
      <c r="A568" s="122"/>
      <c r="B568" s="123"/>
      <c r="C568" s="123"/>
      <c r="D568" s="124"/>
      <c r="E568" s="4"/>
      <c r="F568" s="29"/>
      <c r="G568" s="67"/>
      <c r="H568" s="75"/>
      <c r="I568" s="28"/>
      <c r="J568" s="29"/>
    </row>
    <row r="569" spans="1:10" s="3" customFormat="1" ht="12.75" customHeight="1" thickBot="1" x14ac:dyDescent="0.25">
      <c r="A569" s="76" t="s">
        <v>582</v>
      </c>
      <c r="B569" s="16"/>
      <c r="C569" s="16"/>
      <c r="D569" s="233" t="s">
        <v>1</v>
      </c>
      <c r="E569" s="234"/>
      <c r="F569" s="23" t="s">
        <v>2</v>
      </c>
      <c r="G569" s="64" t="s">
        <v>2</v>
      </c>
      <c r="H569" s="229" t="s">
        <v>684</v>
      </c>
      <c r="I569" s="22" t="s">
        <v>2</v>
      </c>
      <c r="J569" s="23" t="s">
        <v>2</v>
      </c>
    </row>
    <row r="570" spans="1:10" ht="16.5" thickBot="1" x14ac:dyDescent="0.25">
      <c r="A570" s="78" t="s">
        <v>685</v>
      </c>
      <c r="B570" s="17" t="s">
        <v>3</v>
      </c>
      <c r="C570" s="17" t="s">
        <v>4</v>
      </c>
      <c r="D570" s="235"/>
      <c r="E570" s="236"/>
      <c r="F570" s="25">
        <v>2021</v>
      </c>
      <c r="G570" s="65">
        <v>2020</v>
      </c>
      <c r="H570" s="230"/>
      <c r="I570" s="24">
        <v>2019</v>
      </c>
      <c r="J570" s="25">
        <v>2018</v>
      </c>
    </row>
    <row r="571" spans="1:10" ht="8.25" customHeight="1" x14ac:dyDescent="0.2">
      <c r="A571" s="98"/>
      <c r="B571" s="99"/>
      <c r="F571" s="189"/>
      <c r="G571" s="112"/>
      <c r="H571" s="113"/>
      <c r="I571" s="114"/>
      <c r="J571" s="26"/>
    </row>
    <row r="572" spans="1:10" x14ac:dyDescent="0.2">
      <c r="A572" s="149" t="s">
        <v>702</v>
      </c>
      <c r="B572" s="37" t="s">
        <v>458</v>
      </c>
      <c r="C572" s="37" t="s">
        <v>459</v>
      </c>
      <c r="D572" s="38" t="s">
        <v>460</v>
      </c>
      <c r="E572" s="116"/>
      <c r="F572" s="40">
        <v>650000</v>
      </c>
      <c r="G572" s="66">
        <v>650000</v>
      </c>
      <c r="H572" s="75">
        <f t="shared" si="16"/>
        <v>231000</v>
      </c>
      <c r="I572" s="39">
        <v>419000</v>
      </c>
      <c r="J572" s="40">
        <v>373000</v>
      </c>
    </row>
    <row r="573" spans="1:10" ht="12.75" customHeight="1" x14ac:dyDescent="0.2">
      <c r="A573" s="149" t="s">
        <v>702</v>
      </c>
      <c r="B573" s="37" t="s">
        <v>458</v>
      </c>
      <c r="C573" s="37" t="s">
        <v>461</v>
      </c>
      <c r="D573" s="38" t="s">
        <v>653</v>
      </c>
      <c r="E573" s="116"/>
      <c r="F573" s="40">
        <v>2000</v>
      </c>
      <c r="G573" s="66">
        <v>2000</v>
      </c>
      <c r="H573" s="75">
        <f t="shared" si="16"/>
        <v>0</v>
      </c>
      <c r="I573" s="39">
        <v>2000</v>
      </c>
      <c r="J573" s="40">
        <v>2000</v>
      </c>
    </row>
    <row r="574" spans="1:10" s="3" customFormat="1" x14ac:dyDescent="0.2">
      <c r="A574" s="149" t="s">
        <v>702</v>
      </c>
      <c r="B574" s="37" t="s">
        <v>458</v>
      </c>
      <c r="C574" s="37" t="s">
        <v>462</v>
      </c>
      <c r="D574" s="38" t="s">
        <v>674</v>
      </c>
      <c r="E574" s="116"/>
      <c r="F574" s="40">
        <v>55000</v>
      </c>
      <c r="G574" s="66">
        <v>58000</v>
      </c>
      <c r="H574" s="75">
        <f t="shared" si="16"/>
        <v>27000</v>
      </c>
      <c r="I574" s="39">
        <v>31000</v>
      </c>
      <c r="J574" s="40">
        <v>21000</v>
      </c>
    </row>
    <row r="575" spans="1:10" s="3" customFormat="1" x14ac:dyDescent="0.2">
      <c r="A575" s="149" t="s">
        <v>702</v>
      </c>
      <c r="B575" s="37" t="s">
        <v>458</v>
      </c>
      <c r="C575" s="37" t="s">
        <v>463</v>
      </c>
      <c r="D575" s="38" t="s">
        <v>675</v>
      </c>
      <c r="E575" s="116"/>
      <c r="F575" s="40">
        <v>82000</v>
      </c>
      <c r="G575" s="66">
        <v>79000</v>
      </c>
      <c r="H575" s="75">
        <f t="shared" si="16"/>
        <v>33000</v>
      </c>
      <c r="I575" s="39">
        <v>46000</v>
      </c>
      <c r="J575" s="40">
        <v>29000</v>
      </c>
    </row>
    <row r="576" spans="1:10" x14ac:dyDescent="0.2">
      <c r="A576" s="149" t="s">
        <v>702</v>
      </c>
      <c r="B576" s="37" t="s">
        <v>458</v>
      </c>
      <c r="C576" s="37" t="s">
        <v>14</v>
      </c>
      <c r="D576" s="38" t="s">
        <v>464</v>
      </c>
      <c r="E576" s="116"/>
      <c r="F576" s="40">
        <v>190000</v>
      </c>
      <c r="G576" s="66">
        <v>190000</v>
      </c>
      <c r="H576" s="75">
        <f t="shared" si="16"/>
        <v>30000</v>
      </c>
      <c r="I576" s="39">
        <v>160000</v>
      </c>
      <c r="J576" s="40">
        <v>150000</v>
      </c>
    </row>
    <row r="577" spans="1:10" x14ac:dyDescent="0.2">
      <c r="A577" s="149" t="s">
        <v>702</v>
      </c>
      <c r="B577" s="37" t="s">
        <v>458</v>
      </c>
      <c r="C577" s="37" t="s">
        <v>41</v>
      </c>
      <c r="D577" s="38" t="s">
        <v>654</v>
      </c>
      <c r="E577" s="116"/>
      <c r="F577" s="40">
        <v>1000</v>
      </c>
      <c r="G577" s="66">
        <v>1000</v>
      </c>
      <c r="H577" s="75">
        <f t="shared" si="16"/>
        <v>0</v>
      </c>
      <c r="I577" s="39">
        <v>1000</v>
      </c>
      <c r="J577" s="40">
        <v>1000</v>
      </c>
    </row>
    <row r="578" spans="1:10" x14ac:dyDescent="0.2">
      <c r="A578" s="149" t="s">
        <v>702</v>
      </c>
      <c r="B578" s="37" t="s">
        <v>458</v>
      </c>
      <c r="C578" s="37" t="s">
        <v>82</v>
      </c>
      <c r="D578" s="38" t="s">
        <v>655</v>
      </c>
      <c r="E578" s="116"/>
      <c r="F578" s="40">
        <v>10000</v>
      </c>
      <c r="G578" s="66">
        <v>20000</v>
      </c>
      <c r="H578" s="75">
        <f t="shared" si="16"/>
        <v>2000</v>
      </c>
      <c r="I578" s="39">
        <v>18000</v>
      </c>
      <c r="J578" s="40">
        <v>18000</v>
      </c>
    </row>
    <row r="579" spans="1:10" x14ac:dyDescent="0.2">
      <c r="A579" s="149" t="s">
        <v>702</v>
      </c>
      <c r="B579" s="37" t="s">
        <v>458</v>
      </c>
      <c r="C579" s="37" t="s">
        <v>246</v>
      </c>
      <c r="D579" s="38" t="s">
        <v>465</v>
      </c>
      <c r="E579" s="116"/>
      <c r="F579" s="40">
        <v>150000</v>
      </c>
      <c r="G579" s="66">
        <v>169000</v>
      </c>
      <c r="H579" s="75">
        <f t="shared" si="16"/>
        <v>13000</v>
      </c>
      <c r="I579" s="39">
        <v>156000</v>
      </c>
      <c r="J579" s="40">
        <v>142000</v>
      </c>
    </row>
    <row r="580" spans="1:10" x14ac:dyDescent="0.2">
      <c r="A580" s="149" t="s">
        <v>702</v>
      </c>
      <c r="B580" s="37" t="s">
        <v>458</v>
      </c>
      <c r="C580" s="37" t="s">
        <v>466</v>
      </c>
      <c r="D580" s="38" t="s">
        <v>656</v>
      </c>
      <c r="E580" s="116"/>
      <c r="F580" s="40">
        <v>5000</v>
      </c>
      <c r="G580" s="66">
        <v>7000</v>
      </c>
      <c r="H580" s="75">
        <f t="shared" si="16"/>
        <v>0</v>
      </c>
      <c r="I580" s="39">
        <v>7000</v>
      </c>
      <c r="J580" s="40">
        <v>7000</v>
      </c>
    </row>
    <row r="581" spans="1:10" x14ac:dyDescent="0.2">
      <c r="A581" s="149" t="s">
        <v>702</v>
      </c>
      <c r="B581" s="37" t="s">
        <v>458</v>
      </c>
      <c r="C581" s="37" t="s">
        <v>87</v>
      </c>
      <c r="D581" s="38" t="s">
        <v>467</v>
      </c>
      <c r="E581" s="116"/>
      <c r="F581" s="40">
        <v>1000</v>
      </c>
      <c r="G581" s="66">
        <v>1000</v>
      </c>
      <c r="H581" s="75">
        <f t="shared" si="16"/>
        <v>0</v>
      </c>
      <c r="I581" s="39">
        <v>1000</v>
      </c>
      <c r="J581" s="40">
        <v>1000</v>
      </c>
    </row>
    <row r="582" spans="1:10" x14ac:dyDescent="0.2">
      <c r="A582" s="149" t="s">
        <v>702</v>
      </c>
      <c r="B582" s="37" t="s">
        <v>458</v>
      </c>
      <c r="C582" s="37" t="s">
        <v>91</v>
      </c>
      <c r="D582" s="38" t="s">
        <v>468</v>
      </c>
      <c r="E582" s="116"/>
      <c r="F582" s="40">
        <v>1000</v>
      </c>
      <c r="G582" s="66">
        <v>1000</v>
      </c>
      <c r="H582" s="75">
        <f t="shared" si="16"/>
        <v>0</v>
      </c>
      <c r="I582" s="39">
        <v>1000</v>
      </c>
      <c r="J582" s="40">
        <v>1000</v>
      </c>
    </row>
    <row r="583" spans="1:10" s="13" customFormat="1" x14ac:dyDescent="0.2">
      <c r="A583" s="149" t="s">
        <v>702</v>
      </c>
      <c r="B583" s="37" t="s">
        <v>458</v>
      </c>
      <c r="C583" s="37" t="s">
        <v>93</v>
      </c>
      <c r="D583" s="38" t="s">
        <v>469</v>
      </c>
      <c r="E583" s="116"/>
      <c r="F583" s="40">
        <v>2000</v>
      </c>
      <c r="G583" s="66">
        <v>2000</v>
      </c>
      <c r="H583" s="75">
        <f t="shared" si="16"/>
        <v>0</v>
      </c>
      <c r="I583" s="39">
        <v>2000</v>
      </c>
      <c r="J583" s="40">
        <v>2000</v>
      </c>
    </row>
    <row r="584" spans="1:10" x14ac:dyDescent="0.2">
      <c r="A584" s="149" t="s">
        <v>702</v>
      </c>
      <c r="B584" s="37" t="s">
        <v>458</v>
      </c>
      <c r="C584" s="37" t="s">
        <v>470</v>
      </c>
      <c r="D584" s="38" t="s">
        <v>471</v>
      </c>
      <c r="E584" s="116"/>
      <c r="F584" s="40">
        <v>100000</v>
      </c>
      <c r="G584" s="66">
        <v>75000</v>
      </c>
      <c r="H584" s="75">
        <f t="shared" si="16"/>
        <v>0</v>
      </c>
      <c r="I584" s="39">
        <v>75000</v>
      </c>
      <c r="J584" s="40">
        <v>75000</v>
      </c>
    </row>
    <row r="585" spans="1:10" ht="4.5" customHeight="1" thickBot="1" x14ac:dyDescent="0.25">
      <c r="A585" s="152"/>
      <c r="B585" s="117"/>
      <c r="C585" s="117"/>
      <c r="D585" s="118"/>
      <c r="E585" s="119"/>
      <c r="F585" s="190"/>
      <c r="G585" s="120"/>
      <c r="H585" s="75"/>
      <c r="I585" s="121"/>
      <c r="J585" s="41"/>
    </row>
    <row r="586" spans="1:10" x14ac:dyDescent="0.2">
      <c r="A586" s="127"/>
      <c r="B586" s="123"/>
      <c r="C586" s="123"/>
      <c r="D586" s="124"/>
      <c r="E586" s="4" t="s">
        <v>472</v>
      </c>
      <c r="F586" s="29">
        <f>SUM(F572:F585)</f>
        <v>1249000</v>
      </c>
      <c r="G586" s="67">
        <f>SUM(G572:G585)</f>
        <v>1255000</v>
      </c>
      <c r="H586" s="75">
        <f t="shared" si="16"/>
        <v>336000</v>
      </c>
      <c r="I586" s="28">
        <f>SUM(I572:I585)</f>
        <v>919000</v>
      </c>
      <c r="J586" s="29">
        <f>SUM(J572:J585)</f>
        <v>822000</v>
      </c>
    </row>
    <row r="587" spans="1:10" x14ac:dyDescent="0.2">
      <c r="A587" s="127"/>
      <c r="B587" s="123"/>
      <c r="C587" s="123"/>
      <c r="D587" s="124"/>
      <c r="E587" s="4"/>
      <c r="F587" s="29"/>
      <c r="G587" s="67"/>
      <c r="H587" s="75"/>
      <c r="I587" s="28"/>
      <c r="J587" s="29"/>
    </row>
    <row r="588" spans="1:10" x14ac:dyDescent="0.2">
      <c r="A588" s="149" t="s">
        <v>701</v>
      </c>
      <c r="B588" s="37" t="s">
        <v>473</v>
      </c>
      <c r="C588" s="37" t="s">
        <v>128</v>
      </c>
      <c r="D588" s="38" t="s">
        <v>474</v>
      </c>
      <c r="E588" s="116"/>
      <c r="F588" s="40">
        <v>49000</v>
      </c>
      <c r="G588" s="66">
        <v>47000</v>
      </c>
      <c r="H588" s="75">
        <f t="shared" si="16"/>
        <v>1000</v>
      </c>
      <c r="I588" s="39">
        <v>46000</v>
      </c>
      <c r="J588" s="40">
        <v>45000</v>
      </c>
    </row>
    <row r="589" spans="1:10" s="212" customFormat="1" x14ac:dyDescent="0.2">
      <c r="A589" s="149" t="s">
        <v>701</v>
      </c>
      <c r="B589" s="47" t="s">
        <v>473</v>
      </c>
      <c r="C589" s="47" t="s">
        <v>18</v>
      </c>
      <c r="D589" s="48" t="s">
        <v>711</v>
      </c>
      <c r="E589" s="203"/>
      <c r="F589" s="40">
        <v>1000</v>
      </c>
      <c r="G589" s="204">
        <v>14000</v>
      </c>
      <c r="H589" s="204">
        <f t="shared" ref="H589" si="18">G589-I589</f>
        <v>14000</v>
      </c>
      <c r="I589" s="204"/>
      <c r="J589" s="204">
        <v>45000</v>
      </c>
    </row>
    <row r="590" spans="1:10" x14ac:dyDescent="0.2">
      <c r="A590" s="149" t="s">
        <v>701</v>
      </c>
      <c r="B590" s="37" t="s">
        <v>473</v>
      </c>
      <c r="C590" s="37" t="s">
        <v>20</v>
      </c>
      <c r="D590" s="38" t="s">
        <v>475</v>
      </c>
      <c r="E590" s="116"/>
      <c r="F590" s="40">
        <v>33000</v>
      </c>
      <c r="G590" s="66">
        <v>42000</v>
      </c>
      <c r="H590" s="75">
        <f t="shared" si="16"/>
        <v>1000</v>
      </c>
      <c r="I590" s="39">
        <v>41000</v>
      </c>
      <c r="J590" s="40">
        <v>31000</v>
      </c>
    </row>
    <row r="591" spans="1:10" x14ac:dyDescent="0.2">
      <c r="A591" s="149" t="s">
        <v>701</v>
      </c>
      <c r="B591" s="37" t="s">
        <v>473</v>
      </c>
      <c r="C591" s="37" t="s">
        <v>6</v>
      </c>
      <c r="D591" s="38" t="s">
        <v>476</v>
      </c>
      <c r="E591" s="116"/>
      <c r="F591" s="40">
        <v>67000</v>
      </c>
      <c r="G591" s="66">
        <v>81000</v>
      </c>
      <c r="H591" s="75">
        <f t="shared" ref="H591:H657" si="19">G591-I591</f>
        <v>3000</v>
      </c>
      <c r="I591" s="39">
        <v>78000</v>
      </c>
      <c r="J591" s="40">
        <v>59000</v>
      </c>
    </row>
    <row r="592" spans="1:10" x14ac:dyDescent="0.2">
      <c r="A592" s="149" t="s">
        <v>701</v>
      </c>
      <c r="B592" s="37" t="s">
        <v>473</v>
      </c>
      <c r="C592" s="37" t="s">
        <v>133</v>
      </c>
      <c r="D592" s="38" t="s">
        <v>477</v>
      </c>
      <c r="E592" s="116"/>
      <c r="F592" s="40">
        <v>17000</v>
      </c>
      <c r="G592" s="66">
        <v>33000</v>
      </c>
      <c r="H592" s="75">
        <f t="shared" si="19"/>
        <v>1000</v>
      </c>
      <c r="I592" s="39">
        <v>32000</v>
      </c>
      <c r="J592" s="40">
        <v>36000</v>
      </c>
    </row>
    <row r="593" spans="1:10" x14ac:dyDescent="0.2">
      <c r="A593" s="149" t="s">
        <v>701</v>
      </c>
      <c r="B593" s="37" t="s">
        <v>473</v>
      </c>
      <c r="C593" s="37" t="s">
        <v>8</v>
      </c>
      <c r="D593" s="38" t="s">
        <v>478</v>
      </c>
      <c r="E593" s="116"/>
      <c r="F593" s="40">
        <v>32000</v>
      </c>
      <c r="G593" s="66">
        <v>40000</v>
      </c>
      <c r="H593" s="75">
        <f t="shared" si="19"/>
        <v>9000</v>
      </c>
      <c r="I593" s="39">
        <v>31000</v>
      </c>
      <c r="J593" s="40">
        <v>32000</v>
      </c>
    </row>
    <row r="594" spans="1:10" x14ac:dyDescent="0.2">
      <c r="A594" s="149" t="s">
        <v>701</v>
      </c>
      <c r="B594" s="37" t="s">
        <v>473</v>
      </c>
      <c r="C594" s="37" t="s">
        <v>10</v>
      </c>
      <c r="D594" s="38" t="s">
        <v>479</v>
      </c>
      <c r="E594" s="116"/>
      <c r="F594" s="40">
        <v>134000</v>
      </c>
      <c r="G594" s="66">
        <v>145000</v>
      </c>
      <c r="H594" s="75">
        <f t="shared" si="19"/>
        <v>13000</v>
      </c>
      <c r="I594" s="39">
        <v>132000</v>
      </c>
      <c r="J594" s="40">
        <v>110000</v>
      </c>
    </row>
    <row r="595" spans="1:10" x14ac:dyDescent="0.2">
      <c r="A595" s="149" t="s">
        <v>701</v>
      </c>
      <c r="B595" s="37" t="s">
        <v>473</v>
      </c>
      <c r="C595" s="37" t="s">
        <v>12</v>
      </c>
      <c r="D595" s="38" t="s">
        <v>480</v>
      </c>
      <c r="E595" s="116"/>
      <c r="F595" s="40">
        <v>292000</v>
      </c>
      <c r="G595" s="66">
        <v>372000</v>
      </c>
      <c r="H595" s="75">
        <f t="shared" si="19"/>
        <v>38000</v>
      </c>
      <c r="I595" s="39">
        <v>334000</v>
      </c>
      <c r="J595" s="40">
        <v>261000</v>
      </c>
    </row>
    <row r="596" spans="1:10" hidden="1" x14ac:dyDescent="0.2">
      <c r="A596" s="149" t="s">
        <v>701</v>
      </c>
      <c r="B596" s="45">
        <v>920</v>
      </c>
      <c r="C596" s="45">
        <v>12118</v>
      </c>
      <c r="D596" s="48" t="s">
        <v>481</v>
      </c>
      <c r="E596" s="129"/>
      <c r="F596" s="40">
        <v>0</v>
      </c>
      <c r="G596" s="66">
        <v>0</v>
      </c>
      <c r="H596" s="75">
        <f t="shared" si="19"/>
        <v>0</v>
      </c>
      <c r="I596" s="39">
        <v>0</v>
      </c>
      <c r="J596" s="40">
        <v>310000</v>
      </c>
    </row>
    <row r="597" spans="1:10" x14ac:dyDescent="0.2">
      <c r="A597" s="149" t="s">
        <v>701</v>
      </c>
      <c r="B597" s="37" t="s">
        <v>473</v>
      </c>
      <c r="C597" s="37" t="s">
        <v>482</v>
      </c>
      <c r="D597" s="38" t="s">
        <v>589</v>
      </c>
      <c r="E597" s="116"/>
      <c r="F597" s="40">
        <v>6000</v>
      </c>
      <c r="G597" s="66">
        <v>3000</v>
      </c>
      <c r="H597" s="75">
        <f t="shared" si="19"/>
        <v>0</v>
      </c>
      <c r="I597" s="39">
        <v>3000</v>
      </c>
      <c r="J597" s="40">
        <v>3000</v>
      </c>
    </row>
    <row r="598" spans="1:10" x14ac:dyDescent="0.2">
      <c r="A598" s="149" t="s">
        <v>701</v>
      </c>
      <c r="B598" s="37" t="s">
        <v>473</v>
      </c>
      <c r="C598" s="37" t="s">
        <v>108</v>
      </c>
      <c r="D598" s="38" t="s">
        <v>483</v>
      </c>
      <c r="E598" s="116"/>
      <c r="F598" s="40">
        <v>73000</v>
      </c>
      <c r="G598" s="66">
        <v>28000</v>
      </c>
      <c r="H598" s="75">
        <f t="shared" si="19"/>
        <v>-28000</v>
      </c>
      <c r="I598" s="39">
        <v>56000</v>
      </c>
      <c r="J598" s="40">
        <v>55000</v>
      </c>
    </row>
    <row r="599" spans="1:10" x14ac:dyDescent="0.2">
      <c r="A599" s="149" t="s">
        <v>701</v>
      </c>
      <c r="B599" s="37" t="s">
        <v>473</v>
      </c>
      <c r="C599" s="37" t="s">
        <v>109</v>
      </c>
      <c r="D599" s="38" t="s">
        <v>484</v>
      </c>
      <c r="E599" s="116"/>
      <c r="F599" s="40">
        <v>120000</v>
      </c>
      <c r="G599" s="66">
        <v>44000</v>
      </c>
      <c r="H599" s="75">
        <f t="shared" si="19"/>
        <v>-54000</v>
      </c>
      <c r="I599" s="39">
        <v>98000</v>
      </c>
      <c r="J599" s="40">
        <v>68000</v>
      </c>
    </row>
    <row r="600" spans="1:10" x14ac:dyDescent="0.2">
      <c r="A600" s="149" t="s">
        <v>701</v>
      </c>
      <c r="B600" s="37" t="s">
        <v>473</v>
      </c>
      <c r="C600" s="37" t="s">
        <v>127</v>
      </c>
      <c r="D600" s="38" t="s">
        <v>485</v>
      </c>
      <c r="E600" s="116"/>
      <c r="F600" s="40">
        <v>10000</v>
      </c>
      <c r="G600" s="66">
        <v>10000</v>
      </c>
      <c r="H600" s="75">
        <f t="shared" si="19"/>
        <v>0</v>
      </c>
      <c r="I600" s="39">
        <v>10000</v>
      </c>
      <c r="J600" s="40">
        <v>20000</v>
      </c>
    </row>
    <row r="601" spans="1:10" x14ac:dyDescent="0.2">
      <c r="A601" s="149" t="s">
        <v>701</v>
      </c>
      <c r="B601" s="37" t="s">
        <v>473</v>
      </c>
      <c r="C601" s="37" t="s">
        <v>111</v>
      </c>
      <c r="D601" s="38" t="s">
        <v>486</v>
      </c>
      <c r="E601" s="116"/>
      <c r="F601" s="40">
        <v>8000</v>
      </c>
      <c r="G601" s="66">
        <v>8000</v>
      </c>
      <c r="H601" s="75">
        <f t="shared" si="19"/>
        <v>0</v>
      </c>
      <c r="I601" s="39">
        <v>8000</v>
      </c>
      <c r="J601" s="40">
        <v>8000</v>
      </c>
    </row>
    <row r="602" spans="1:10" x14ac:dyDescent="0.2">
      <c r="A602" s="149" t="s">
        <v>701</v>
      </c>
      <c r="B602" s="37" t="s">
        <v>473</v>
      </c>
      <c r="C602" s="37" t="s">
        <v>14</v>
      </c>
      <c r="D602" s="38" t="s">
        <v>487</v>
      </c>
      <c r="E602" s="116"/>
      <c r="F602" s="40">
        <v>215000</v>
      </c>
      <c r="G602" s="66">
        <v>215000</v>
      </c>
      <c r="H602" s="75">
        <f t="shared" si="19"/>
        <v>6000</v>
      </c>
      <c r="I602" s="39">
        <v>209000</v>
      </c>
      <c r="J602" s="40">
        <v>200000</v>
      </c>
    </row>
    <row r="603" spans="1:10" x14ac:dyDescent="0.2">
      <c r="A603" s="149" t="s">
        <v>701</v>
      </c>
      <c r="B603" s="37" t="s">
        <v>473</v>
      </c>
      <c r="C603" s="37" t="s">
        <v>41</v>
      </c>
      <c r="D603" s="38" t="s">
        <v>657</v>
      </c>
      <c r="E603" s="116"/>
      <c r="F603" s="40">
        <v>75000</v>
      </c>
      <c r="G603" s="66">
        <v>75000</v>
      </c>
      <c r="H603" s="75">
        <f t="shared" si="19"/>
        <v>2000</v>
      </c>
      <c r="I603" s="39">
        <v>73000</v>
      </c>
      <c r="J603" s="40">
        <v>20000</v>
      </c>
    </row>
    <row r="604" spans="1:10" x14ac:dyDescent="0.2">
      <c r="A604" s="149" t="s">
        <v>701</v>
      </c>
      <c r="B604" s="37" t="s">
        <v>473</v>
      </c>
      <c r="C604" s="37" t="s">
        <v>43</v>
      </c>
      <c r="D604" s="38" t="s">
        <v>658</v>
      </c>
      <c r="E604" s="116"/>
      <c r="F604" s="40">
        <v>32000</v>
      </c>
      <c r="G604" s="66">
        <v>36000</v>
      </c>
      <c r="H604" s="75">
        <f t="shared" si="19"/>
        <v>-4000</v>
      </c>
      <c r="I604" s="39">
        <v>40000</v>
      </c>
      <c r="J604" s="40">
        <v>68000</v>
      </c>
    </row>
    <row r="605" spans="1:10" x14ac:dyDescent="0.2">
      <c r="A605" s="149" t="s">
        <v>701</v>
      </c>
      <c r="B605" s="37" t="s">
        <v>473</v>
      </c>
      <c r="C605" s="37" t="s">
        <v>45</v>
      </c>
      <c r="D605" s="38" t="s">
        <v>659</v>
      </c>
      <c r="E605" s="116"/>
      <c r="F605" s="40">
        <v>12000</v>
      </c>
      <c r="G605" s="66">
        <v>19000</v>
      </c>
      <c r="H605" s="75">
        <f t="shared" si="19"/>
        <v>-1000</v>
      </c>
      <c r="I605" s="39">
        <v>20000</v>
      </c>
      <c r="J605" s="40">
        <v>35000</v>
      </c>
    </row>
    <row r="606" spans="1:10" x14ac:dyDescent="0.2">
      <c r="A606" s="149" t="s">
        <v>701</v>
      </c>
      <c r="B606" s="37" t="s">
        <v>473</v>
      </c>
      <c r="C606" s="37" t="s">
        <v>47</v>
      </c>
      <c r="D606" s="38" t="s">
        <v>660</v>
      </c>
      <c r="E606" s="116"/>
      <c r="F606" s="40">
        <v>0</v>
      </c>
      <c r="G606" s="66">
        <v>1000</v>
      </c>
      <c r="H606" s="75">
        <f t="shared" si="19"/>
        <v>0</v>
      </c>
      <c r="I606" s="39">
        <v>1000</v>
      </c>
      <c r="J606" s="40">
        <v>1000</v>
      </c>
    </row>
    <row r="607" spans="1:10" x14ac:dyDescent="0.2">
      <c r="A607" s="149" t="s">
        <v>701</v>
      </c>
      <c r="B607" s="37" t="s">
        <v>473</v>
      </c>
      <c r="C607" s="37" t="s">
        <v>488</v>
      </c>
      <c r="D607" s="38" t="s">
        <v>661</v>
      </c>
      <c r="E607" s="116"/>
      <c r="F607" s="40">
        <v>16000</v>
      </c>
      <c r="G607" s="66">
        <v>10000</v>
      </c>
      <c r="H607" s="75">
        <f t="shared" si="19"/>
        <v>-1000</v>
      </c>
      <c r="I607" s="39">
        <v>11000</v>
      </c>
      <c r="J607" s="40">
        <v>15000</v>
      </c>
    </row>
    <row r="608" spans="1:10" x14ac:dyDescent="0.2">
      <c r="A608" s="149" t="s">
        <v>701</v>
      </c>
      <c r="B608" s="37" t="s">
        <v>473</v>
      </c>
      <c r="C608" s="37" t="s">
        <v>158</v>
      </c>
      <c r="D608" s="38" t="s">
        <v>489</v>
      </c>
      <c r="E608" s="116"/>
      <c r="F608" s="40">
        <v>2000</v>
      </c>
      <c r="G608" s="66">
        <v>4000</v>
      </c>
      <c r="H608" s="75">
        <f t="shared" si="19"/>
        <v>-6000</v>
      </c>
      <c r="I608" s="39">
        <v>10000</v>
      </c>
      <c r="J608" s="40">
        <v>20000</v>
      </c>
    </row>
    <row r="609" spans="1:10" x14ac:dyDescent="0.2">
      <c r="A609" s="149" t="s">
        <v>701</v>
      </c>
      <c r="B609" s="37" t="s">
        <v>473</v>
      </c>
      <c r="C609" s="37" t="s">
        <v>143</v>
      </c>
      <c r="D609" s="38" t="s">
        <v>490</v>
      </c>
      <c r="E609" s="116"/>
      <c r="F609" s="40">
        <v>200000</v>
      </c>
      <c r="G609" s="66">
        <v>200000</v>
      </c>
      <c r="H609" s="75">
        <f t="shared" si="19"/>
        <v>0</v>
      </c>
      <c r="I609" s="39">
        <v>200000</v>
      </c>
      <c r="J609" s="40">
        <v>75000</v>
      </c>
    </row>
    <row r="610" spans="1:10" x14ac:dyDescent="0.2">
      <c r="A610" s="149" t="s">
        <v>701</v>
      </c>
      <c r="B610" s="37" t="s">
        <v>473</v>
      </c>
      <c r="C610" s="37" t="s">
        <v>49</v>
      </c>
      <c r="D610" s="38" t="s">
        <v>491</v>
      </c>
      <c r="E610" s="116"/>
      <c r="F610" s="40">
        <v>45000</v>
      </c>
      <c r="G610" s="66">
        <v>32000</v>
      </c>
      <c r="H610" s="75">
        <f t="shared" si="19"/>
        <v>-8000</v>
      </c>
      <c r="I610" s="39">
        <v>40000</v>
      </c>
      <c r="J610" s="40">
        <v>70000</v>
      </c>
    </row>
    <row r="611" spans="1:10" x14ac:dyDescent="0.2">
      <c r="A611" s="149" t="s">
        <v>701</v>
      </c>
      <c r="B611" s="37" t="s">
        <v>473</v>
      </c>
      <c r="C611" s="37" t="s">
        <v>53</v>
      </c>
      <c r="D611" s="38" t="s">
        <v>492</v>
      </c>
      <c r="E611" s="116"/>
      <c r="F611" s="40">
        <v>5000</v>
      </c>
      <c r="G611" s="66">
        <v>9000</v>
      </c>
      <c r="H611" s="75">
        <f t="shared" si="19"/>
        <v>-1000</v>
      </c>
      <c r="I611" s="39">
        <v>10000</v>
      </c>
      <c r="J611" s="40">
        <v>10000</v>
      </c>
    </row>
    <row r="612" spans="1:10" x14ac:dyDescent="0.2">
      <c r="A612" s="149" t="s">
        <v>701</v>
      </c>
      <c r="B612" s="37" t="s">
        <v>473</v>
      </c>
      <c r="C612" s="37" t="s">
        <v>55</v>
      </c>
      <c r="D612" s="38" t="s">
        <v>493</v>
      </c>
      <c r="E612" s="116"/>
      <c r="F612" s="40">
        <v>85000</v>
      </c>
      <c r="G612" s="66">
        <v>57000</v>
      </c>
      <c r="H612" s="75">
        <f t="shared" si="19"/>
        <v>-3000</v>
      </c>
      <c r="I612" s="39">
        <v>60000</v>
      </c>
      <c r="J612" s="40">
        <v>60000</v>
      </c>
    </row>
    <row r="613" spans="1:10" x14ac:dyDescent="0.2">
      <c r="A613" s="149" t="s">
        <v>701</v>
      </c>
      <c r="B613" s="37" t="s">
        <v>473</v>
      </c>
      <c r="C613" s="37" t="s">
        <v>57</v>
      </c>
      <c r="D613" s="38" t="s">
        <v>494</v>
      </c>
      <c r="E613" s="116"/>
      <c r="F613" s="40">
        <v>10000</v>
      </c>
      <c r="G613" s="66">
        <v>13000</v>
      </c>
      <c r="H613" s="75">
        <f t="shared" si="19"/>
        <v>-1000</v>
      </c>
      <c r="I613" s="39">
        <v>14000</v>
      </c>
      <c r="J613" s="40">
        <v>14000</v>
      </c>
    </row>
    <row r="614" spans="1:10" x14ac:dyDescent="0.2">
      <c r="A614" s="149" t="s">
        <v>701</v>
      </c>
      <c r="B614" s="37" t="s">
        <v>473</v>
      </c>
      <c r="C614" s="37" t="s">
        <v>59</v>
      </c>
      <c r="D614" s="38" t="s">
        <v>662</v>
      </c>
      <c r="E614" s="116"/>
      <c r="F614" s="40">
        <v>20000</v>
      </c>
      <c r="G614" s="66">
        <v>20000</v>
      </c>
      <c r="H614" s="75">
        <f t="shared" si="19"/>
        <v>0</v>
      </c>
      <c r="I614" s="39">
        <v>20000</v>
      </c>
      <c r="J614" s="40">
        <v>20000</v>
      </c>
    </row>
    <row r="615" spans="1:10" x14ac:dyDescent="0.2">
      <c r="A615" s="149" t="s">
        <v>701</v>
      </c>
      <c r="B615" s="37" t="s">
        <v>473</v>
      </c>
      <c r="C615" s="37" t="s">
        <v>146</v>
      </c>
      <c r="D615" s="38" t="s">
        <v>663</v>
      </c>
      <c r="E615" s="116"/>
      <c r="F615" s="40">
        <v>3000</v>
      </c>
      <c r="G615" s="66">
        <v>3000</v>
      </c>
      <c r="H615" s="75">
        <f t="shared" si="19"/>
        <v>0</v>
      </c>
      <c r="I615" s="39">
        <v>3000</v>
      </c>
      <c r="J615" s="40">
        <v>3000</v>
      </c>
    </row>
    <row r="616" spans="1:10" x14ac:dyDescent="0.2">
      <c r="A616" s="149" t="s">
        <v>701</v>
      </c>
      <c r="B616" s="37" t="s">
        <v>473</v>
      </c>
      <c r="C616" s="37" t="s">
        <v>200</v>
      </c>
      <c r="D616" s="38" t="s">
        <v>495</v>
      </c>
      <c r="E616" s="116"/>
      <c r="F616" s="40">
        <v>75000</v>
      </c>
      <c r="G616" s="66">
        <v>95000</v>
      </c>
      <c r="H616" s="75">
        <f t="shared" si="19"/>
        <v>-30000</v>
      </c>
      <c r="I616" s="39">
        <v>125000</v>
      </c>
      <c r="J616" s="40">
        <v>104000</v>
      </c>
    </row>
    <row r="617" spans="1:10" x14ac:dyDescent="0.2">
      <c r="A617" s="149" t="s">
        <v>701</v>
      </c>
      <c r="B617" s="37" t="s">
        <v>473</v>
      </c>
      <c r="C617" s="37" t="s">
        <v>61</v>
      </c>
      <c r="D617" s="38" t="s">
        <v>496</v>
      </c>
      <c r="E617" s="116"/>
      <c r="F617" s="40">
        <v>10000</v>
      </c>
      <c r="G617" s="66">
        <v>12000</v>
      </c>
      <c r="H617" s="75">
        <f t="shared" si="19"/>
        <v>0</v>
      </c>
      <c r="I617" s="39">
        <v>12000</v>
      </c>
      <c r="J617" s="40">
        <v>12000</v>
      </c>
    </row>
    <row r="618" spans="1:10" x14ac:dyDescent="0.2">
      <c r="A618" s="149" t="s">
        <v>701</v>
      </c>
      <c r="B618" s="37" t="s">
        <v>473</v>
      </c>
      <c r="C618" s="37" t="s">
        <v>63</v>
      </c>
      <c r="D618" s="38" t="s">
        <v>497</v>
      </c>
      <c r="E618" s="116"/>
      <c r="F618" s="40">
        <v>1000</v>
      </c>
      <c r="G618" s="66">
        <v>3000</v>
      </c>
      <c r="H618" s="75">
        <f t="shared" si="19"/>
        <v>0</v>
      </c>
      <c r="I618" s="39">
        <v>3000</v>
      </c>
      <c r="J618" s="40">
        <v>3000</v>
      </c>
    </row>
    <row r="619" spans="1:10" x14ac:dyDescent="0.2">
      <c r="A619" s="149" t="s">
        <v>701</v>
      </c>
      <c r="B619" s="37" t="s">
        <v>473</v>
      </c>
      <c r="C619" s="37" t="s">
        <v>66</v>
      </c>
      <c r="D619" s="38" t="s">
        <v>664</v>
      </c>
      <c r="E619" s="116"/>
      <c r="F619" s="40">
        <v>30000</v>
      </c>
      <c r="G619" s="66">
        <v>1000</v>
      </c>
      <c r="H619" s="75">
        <f t="shared" si="19"/>
        <v>0</v>
      </c>
      <c r="I619" s="39">
        <v>1000</v>
      </c>
      <c r="J619" s="40">
        <v>1000</v>
      </c>
    </row>
    <row r="620" spans="1:10" x14ac:dyDescent="0.2">
      <c r="A620" s="149" t="s">
        <v>701</v>
      </c>
      <c r="B620" s="37" t="s">
        <v>473</v>
      </c>
      <c r="C620" s="37" t="s">
        <v>149</v>
      </c>
      <c r="D620" s="38" t="s">
        <v>498</v>
      </c>
      <c r="E620" s="116"/>
      <c r="F620" s="40">
        <v>6000</v>
      </c>
      <c r="G620" s="66">
        <v>1000</v>
      </c>
      <c r="H620" s="75">
        <f t="shared" si="19"/>
        <v>0</v>
      </c>
      <c r="I620" s="39">
        <v>1000</v>
      </c>
      <c r="J620" s="40">
        <v>1000</v>
      </c>
    </row>
    <row r="621" spans="1:10" x14ac:dyDescent="0.2">
      <c r="A621" s="149" t="s">
        <v>701</v>
      </c>
      <c r="B621" s="37" t="s">
        <v>473</v>
      </c>
      <c r="C621" s="37" t="s">
        <v>76</v>
      </c>
      <c r="D621" s="38" t="s">
        <v>499</v>
      </c>
      <c r="E621" s="116"/>
      <c r="F621" s="40">
        <v>50000</v>
      </c>
      <c r="G621" s="66">
        <v>50000</v>
      </c>
      <c r="H621" s="75">
        <f t="shared" si="19"/>
        <v>0</v>
      </c>
      <c r="I621" s="39">
        <v>50000</v>
      </c>
      <c r="J621" s="40">
        <v>50000</v>
      </c>
    </row>
    <row r="622" spans="1:10" x14ac:dyDescent="0.2">
      <c r="A622" s="149" t="s">
        <v>701</v>
      </c>
      <c r="B622" s="37" t="s">
        <v>473</v>
      </c>
      <c r="C622" s="37" t="s">
        <v>78</v>
      </c>
      <c r="D622" s="38" t="s">
        <v>500</v>
      </c>
      <c r="E622" s="116"/>
      <c r="F622" s="40">
        <v>60000</v>
      </c>
      <c r="G622" s="66">
        <v>70000</v>
      </c>
      <c r="H622" s="75">
        <f t="shared" si="19"/>
        <v>0</v>
      </c>
      <c r="I622" s="39">
        <v>70000</v>
      </c>
      <c r="J622" s="40">
        <v>70000</v>
      </c>
    </row>
    <row r="623" spans="1:10" x14ac:dyDescent="0.2">
      <c r="A623" s="149" t="s">
        <v>701</v>
      </c>
      <c r="B623" s="37" t="s">
        <v>473</v>
      </c>
      <c r="C623" s="37" t="s">
        <v>501</v>
      </c>
      <c r="D623" s="38" t="s">
        <v>502</v>
      </c>
      <c r="E623" s="116"/>
      <c r="F623" s="40">
        <v>0</v>
      </c>
      <c r="G623" s="66">
        <v>1000</v>
      </c>
      <c r="H623" s="75">
        <f t="shared" si="19"/>
        <v>0</v>
      </c>
      <c r="I623" s="39">
        <v>1000</v>
      </c>
      <c r="J623" s="40">
        <v>1000</v>
      </c>
    </row>
    <row r="624" spans="1:10" x14ac:dyDescent="0.2">
      <c r="A624" s="149" t="s">
        <v>701</v>
      </c>
      <c r="B624" s="37" t="s">
        <v>473</v>
      </c>
      <c r="C624" s="37" t="s">
        <v>503</v>
      </c>
      <c r="D624" s="38" t="s">
        <v>504</v>
      </c>
      <c r="E624" s="116"/>
      <c r="F624" s="40">
        <v>4000</v>
      </c>
      <c r="G624" s="66">
        <v>6000</v>
      </c>
      <c r="H624" s="75">
        <f t="shared" si="19"/>
        <v>0</v>
      </c>
      <c r="I624" s="39">
        <v>6000</v>
      </c>
      <c r="J624" s="40">
        <v>6000</v>
      </c>
    </row>
    <row r="625" spans="1:10" x14ac:dyDescent="0.2">
      <c r="A625" s="149" t="s">
        <v>701</v>
      </c>
      <c r="B625" s="37" t="s">
        <v>473</v>
      </c>
      <c r="C625" s="37" t="s">
        <v>505</v>
      </c>
      <c r="D625" s="38" t="s">
        <v>506</v>
      </c>
      <c r="E625" s="116"/>
      <c r="F625" s="40">
        <v>0</v>
      </c>
      <c r="G625" s="66">
        <v>1000</v>
      </c>
      <c r="H625" s="75">
        <f t="shared" si="19"/>
        <v>0</v>
      </c>
      <c r="I625" s="39">
        <v>1000</v>
      </c>
      <c r="J625" s="40">
        <v>1000</v>
      </c>
    </row>
    <row r="626" spans="1:10" x14ac:dyDescent="0.2">
      <c r="A626" s="149" t="s">
        <v>701</v>
      </c>
      <c r="B626" s="37" t="s">
        <v>473</v>
      </c>
      <c r="C626" s="37" t="s">
        <v>80</v>
      </c>
      <c r="D626" s="38" t="s">
        <v>507</v>
      </c>
      <c r="E626" s="116"/>
      <c r="F626" s="40">
        <v>80000</v>
      </c>
      <c r="G626" s="66">
        <v>80000</v>
      </c>
      <c r="H626" s="75">
        <f t="shared" si="19"/>
        <v>-20000</v>
      </c>
      <c r="I626" s="39">
        <v>100000</v>
      </c>
      <c r="J626" s="40">
        <v>110000</v>
      </c>
    </row>
    <row r="627" spans="1:10" x14ac:dyDescent="0.2">
      <c r="A627" s="149" t="s">
        <v>701</v>
      </c>
      <c r="B627" s="37" t="s">
        <v>473</v>
      </c>
      <c r="C627" s="37" t="s">
        <v>152</v>
      </c>
      <c r="D627" s="38" t="s">
        <v>508</v>
      </c>
      <c r="E627" s="116"/>
      <c r="F627" s="40">
        <v>3000</v>
      </c>
      <c r="G627" s="66">
        <v>5000</v>
      </c>
      <c r="H627" s="75">
        <f t="shared" si="19"/>
        <v>-5000</v>
      </c>
      <c r="I627" s="39">
        <v>10000</v>
      </c>
      <c r="J627" s="40">
        <v>10000</v>
      </c>
    </row>
    <row r="628" spans="1:10" x14ac:dyDescent="0.2">
      <c r="A628" s="149" t="s">
        <v>701</v>
      </c>
      <c r="B628" s="37" t="s">
        <v>473</v>
      </c>
      <c r="C628" s="51" t="s">
        <v>154</v>
      </c>
      <c r="D628" s="38" t="s">
        <v>509</v>
      </c>
      <c r="E628" s="116"/>
      <c r="F628" s="40">
        <v>6000</v>
      </c>
      <c r="G628" s="66">
        <v>12000</v>
      </c>
      <c r="H628" s="75">
        <f t="shared" si="19"/>
        <v>0</v>
      </c>
      <c r="I628" s="39">
        <v>12000</v>
      </c>
      <c r="J628" s="40">
        <v>12000</v>
      </c>
    </row>
    <row r="629" spans="1:10" x14ac:dyDescent="0.2">
      <c r="A629" s="149" t="s">
        <v>701</v>
      </c>
      <c r="B629" s="37" t="s">
        <v>473</v>
      </c>
      <c r="C629" s="37" t="s">
        <v>82</v>
      </c>
      <c r="D629" s="38" t="s">
        <v>665</v>
      </c>
      <c r="E629" s="116"/>
      <c r="F629" s="40">
        <v>1000</v>
      </c>
      <c r="G629" s="66">
        <v>2000</v>
      </c>
      <c r="H629" s="75">
        <f t="shared" si="19"/>
        <v>0</v>
      </c>
      <c r="I629" s="39">
        <v>2000</v>
      </c>
      <c r="J629" s="40">
        <v>2000</v>
      </c>
    </row>
    <row r="630" spans="1:10" x14ac:dyDescent="0.2">
      <c r="A630" s="149" t="s">
        <v>701</v>
      </c>
      <c r="B630" s="37" t="s">
        <v>473</v>
      </c>
      <c r="C630" s="37" t="s">
        <v>246</v>
      </c>
      <c r="D630" s="38" t="s">
        <v>510</v>
      </c>
      <c r="E630" s="116"/>
      <c r="F630" s="40">
        <v>5000</v>
      </c>
      <c r="G630" s="66">
        <v>10000</v>
      </c>
      <c r="H630" s="75">
        <f t="shared" si="19"/>
        <v>0</v>
      </c>
      <c r="I630" s="39">
        <v>10000</v>
      </c>
      <c r="J630" s="40">
        <v>14000</v>
      </c>
    </row>
    <row r="631" spans="1:10" x14ac:dyDescent="0.2">
      <c r="A631" s="149" t="s">
        <v>701</v>
      </c>
      <c r="B631" s="37" t="s">
        <v>473</v>
      </c>
      <c r="C631" s="37" t="s">
        <v>511</v>
      </c>
      <c r="D631" s="38" t="s">
        <v>512</v>
      </c>
      <c r="E631" s="116"/>
      <c r="F631" s="40">
        <v>25000</v>
      </c>
      <c r="G631" s="66">
        <v>25000</v>
      </c>
      <c r="H631" s="75">
        <f t="shared" si="19"/>
        <v>-5000</v>
      </c>
      <c r="I631" s="39">
        <v>30000</v>
      </c>
      <c r="J631" s="40">
        <v>40000</v>
      </c>
    </row>
    <row r="632" spans="1:10" s="10" customFormat="1" x14ac:dyDescent="0.2">
      <c r="A632" s="149" t="s">
        <v>701</v>
      </c>
      <c r="B632" s="37" t="s">
        <v>473</v>
      </c>
      <c r="C632" s="37" t="s">
        <v>513</v>
      </c>
      <c r="D632" s="38" t="s">
        <v>514</v>
      </c>
      <c r="E632" s="116"/>
      <c r="F632" s="40">
        <v>110000</v>
      </c>
      <c r="G632" s="66">
        <v>100000</v>
      </c>
      <c r="H632" s="75">
        <f t="shared" si="19"/>
        <v>-20000</v>
      </c>
      <c r="I632" s="39">
        <v>120000</v>
      </c>
      <c r="J632" s="40">
        <v>200000</v>
      </c>
    </row>
    <row r="633" spans="1:10" x14ac:dyDescent="0.2">
      <c r="A633" s="149" t="s">
        <v>701</v>
      </c>
      <c r="B633" s="37" t="s">
        <v>473</v>
      </c>
      <c r="C633" s="42">
        <v>22608</v>
      </c>
      <c r="D633" s="38" t="s">
        <v>581</v>
      </c>
      <c r="E633" s="116"/>
      <c r="F633" s="40">
        <v>40000</v>
      </c>
      <c r="G633" s="66">
        <v>50000</v>
      </c>
      <c r="H633" s="75">
        <f t="shared" si="19"/>
        <v>10000</v>
      </c>
      <c r="I633" s="39">
        <v>40000</v>
      </c>
      <c r="J633" s="40"/>
    </row>
    <row r="634" spans="1:10" x14ac:dyDescent="0.2">
      <c r="A634" s="149" t="s">
        <v>701</v>
      </c>
      <c r="B634" s="37" t="s">
        <v>473</v>
      </c>
      <c r="C634" s="37" t="s">
        <v>83</v>
      </c>
      <c r="D634" s="38" t="s">
        <v>515</v>
      </c>
      <c r="E634" s="116"/>
      <c r="F634" s="40">
        <v>0</v>
      </c>
      <c r="G634" s="66">
        <v>1000</v>
      </c>
      <c r="H634" s="75">
        <f t="shared" si="19"/>
        <v>0</v>
      </c>
      <c r="I634" s="39">
        <v>1000</v>
      </c>
      <c r="J634" s="40">
        <v>1000</v>
      </c>
    </row>
    <row r="635" spans="1:10" x14ac:dyDescent="0.2">
      <c r="A635" s="149" t="s">
        <v>701</v>
      </c>
      <c r="B635" s="37" t="s">
        <v>473</v>
      </c>
      <c r="C635" s="37" t="s">
        <v>233</v>
      </c>
      <c r="D635" s="38" t="s">
        <v>516</v>
      </c>
      <c r="E635" s="116"/>
      <c r="F635" s="40">
        <v>5000</v>
      </c>
      <c r="G635" s="66">
        <v>10000</v>
      </c>
      <c r="H635" s="75">
        <f t="shared" si="19"/>
        <v>-10000</v>
      </c>
      <c r="I635" s="39">
        <v>20000</v>
      </c>
      <c r="J635" s="40">
        <v>20000</v>
      </c>
    </row>
    <row r="636" spans="1:10" x14ac:dyDescent="0.2">
      <c r="A636" s="149" t="s">
        <v>701</v>
      </c>
      <c r="B636" s="37" t="s">
        <v>473</v>
      </c>
      <c r="C636" s="37" t="s">
        <v>85</v>
      </c>
      <c r="D636" s="38" t="s">
        <v>517</v>
      </c>
      <c r="E636" s="116"/>
      <c r="F636" s="40">
        <v>900000</v>
      </c>
      <c r="G636" s="66">
        <v>805000</v>
      </c>
      <c r="H636" s="75">
        <f t="shared" si="19"/>
        <v>79000</v>
      </c>
      <c r="I636" s="39">
        <v>726000</v>
      </c>
      <c r="J636" s="40">
        <v>580000</v>
      </c>
    </row>
    <row r="637" spans="1:10" x14ac:dyDescent="0.2">
      <c r="A637" s="149" t="s">
        <v>701</v>
      </c>
      <c r="B637" s="37" t="s">
        <v>473</v>
      </c>
      <c r="C637" s="37" t="s">
        <v>160</v>
      </c>
      <c r="D637" s="38" t="s">
        <v>518</v>
      </c>
      <c r="E637" s="116"/>
      <c r="F637" s="40">
        <v>2000</v>
      </c>
      <c r="G637" s="66">
        <v>3000</v>
      </c>
      <c r="H637" s="75">
        <f t="shared" si="19"/>
        <v>0</v>
      </c>
      <c r="I637" s="39">
        <v>3000</v>
      </c>
      <c r="J637" s="40">
        <v>3000</v>
      </c>
    </row>
    <row r="638" spans="1:10" x14ac:dyDescent="0.2">
      <c r="A638" s="149" t="s">
        <v>701</v>
      </c>
      <c r="B638" s="37" t="s">
        <v>473</v>
      </c>
      <c r="C638" s="37" t="s">
        <v>519</v>
      </c>
      <c r="D638" s="38" t="s">
        <v>520</v>
      </c>
      <c r="E638" s="116"/>
      <c r="F638" s="40">
        <v>12000</v>
      </c>
      <c r="G638" s="66">
        <v>15000</v>
      </c>
      <c r="H638" s="75">
        <f t="shared" si="19"/>
        <v>-7000</v>
      </c>
      <c r="I638" s="39">
        <v>22000</v>
      </c>
      <c r="J638" s="40">
        <v>22000</v>
      </c>
    </row>
    <row r="639" spans="1:10" ht="13.5" thickBot="1" x14ac:dyDescent="0.25">
      <c r="A639" s="127"/>
      <c r="B639" s="81"/>
      <c r="C639" s="81"/>
      <c r="D639" s="82"/>
      <c r="F639" s="84"/>
      <c r="G639" s="83"/>
      <c r="H639" s="183"/>
      <c r="I639" s="184"/>
      <c r="J639" s="84"/>
    </row>
    <row r="640" spans="1:10" s="3" customFormat="1" ht="12.75" customHeight="1" thickBot="1" x14ac:dyDescent="0.25">
      <c r="A640" s="76" t="s">
        <v>582</v>
      </c>
      <c r="B640" s="16"/>
      <c r="C640" s="16"/>
      <c r="D640" s="233" t="s">
        <v>1</v>
      </c>
      <c r="E640" s="234"/>
      <c r="F640" s="23" t="s">
        <v>2</v>
      </c>
      <c r="G640" s="64" t="s">
        <v>2</v>
      </c>
      <c r="H640" s="229" t="s">
        <v>684</v>
      </c>
      <c r="I640" s="22" t="s">
        <v>2</v>
      </c>
      <c r="J640" s="23" t="s">
        <v>2</v>
      </c>
    </row>
    <row r="641" spans="1:10" ht="16.5" thickBot="1" x14ac:dyDescent="0.25">
      <c r="A641" s="78" t="s">
        <v>685</v>
      </c>
      <c r="B641" s="17" t="s">
        <v>3</v>
      </c>
      <c r="C641" s="17" t="s">
        <v>4</v>
      </c>
      <c r="D641" s="235"/>
      <c r="E641" s="236"/>
      <c r="F641" s="25">
        <v>2021</v>
      </c>
      <c r="G641" s="65">
        <v>2020</v>
      </c>
      <c r="H641" s="230"/>
      <c r="I641" s="24">
        <v>2019</v>
      </c>
      <c r="J641" s="25">
        <v>2018</v>
      </c>
    </row>
    <row r="642" spans="1:10" ht="8.25" customHeight="1" x14ac:dyDescent="0.2">
      <c r="A642" s="98"/>
      <c r="B642" s="99"/>
      <c r="F642" s="189"/>
      <c r="G642" s="112"/>
      <c r="H642" s="113"/>
      <c r="I642" s="114"/>
      <c r="J642" s="26"/>
    </row>
    <row r="643" spans="1:10" s="3" customFormat="1" x14ac:dyDescent="0.2">
      <c r="A643" s="149" t="s">
        <v>701</v>
      </c>
      <c r="B643" s="37" t="s">
        <v>473</v>
      </c>
      <c r="C643" s="37" t="s">
        <v>162</v>
      </c>
      <c r="D643" s="38" t="s">
        <v>521</v>
      </c>
      <c r="E643" s="116"/>
      <c r="F643" s="40">
        <v>15000</v>
      </c>
      <c r="G643" s="66">
        <v>15000</v>
      </c>
      <c r="H643" s="75">
        <f t="shared" si="19"/>
        <v>5000</v>
      </c>
      <c r="I643" s="39">
        <v>10000</v>
      </c>
      <c r="J643" s="40">
        <v>20000</v>
      </c>
    </row>
    <row r="644" spans="1:10" s="3" customFormat="1" x14ac:dyDescent="0.2">
      <c r="A644" s="149" t="s">
        <v>701</v>
      </c>
      <c r="B644" s="37" t="s">
        <v>473</v>
      </c>
      <c r="C644" s="37" t="s">
        <v>87</v>
      </c>
      <c r="D644" s="38" t="s">
        <v>522</v>
      </c>
      <c r="E644" s="116"/>
      <c r="F644" s="40">
        <v>1000</v>
      </c>
      <c r="G644" s="66">
        <v>2000</v>
      </c>
      <c r="H644" s="75">
        <f t="shared" si="19"/>
        <v>0</v>
      </c>
      <c r="I644" s="39">
        <v>2000</v>
      </c>
      <c r="J644" s="40">
        <v>2000</v>
      </c>
    </row>
    <row r="645" spans="1:10" x14ac:dyDescent="0.2">
      <c r="A645" s="149" t="s">
        <v>701</v>
      </c>
      <c r="B645" s="37" t="s">
        <v>473</v>
      </c>
      <c r="C645" s="37" t="s">
        <v>89</v>
      </c>
      <c r="D645" s="38" t="s">
        <v>523</v>
      </c>
      <c r="E645" s="116"/>
      <c r="F645" s="40">
        <v>5000</v>
      </c>
      <c r="G645" s="66">
        <v>2000</v>
      </c>
      <c r="H645" s="75">
        <f t="shared" si="19"/>
        <v>0</v>
      </c>
      <c r="I645" s="39">
        <v>2000</v>
      </c>
      <c r="J645" s="40">
        <v>2000</v>
      </c>
    </row>
    <row r="646" spans="1:10" ht="12.75" customHeight="1" x14ac:dyDescent="0.2">
      <c r="A646" s="149" t="s">
        <v>701</v>
      </c>
      <c r="B646" s="37" t="s">
        <v>473</v>
      </c>
      <c r="C646" s="37" t="s">
        <v>91</v>
      </c>
      <c r="D646" s="38" t="s">
        <v>524</v>
      </c>
      <c r="E646" s="116"/>
      <c r="F646" s="40">
        <v>6000</v>
      </c>
      <c r="G646" s="66">
        <v>12000</v>
      </c>
      <c r="H646" s="75">
        <f t="shared" si="19"/>
        <v>0</v>
      </c>
      <c r="I646" s="39">
        <v>12000</v>
      </c>
      <c r="J646" s="40">
        <v>12000</v>
      </c>
    </row>
    <row r="647" spans="1:10" s="3" customFormat="1" x14ac:dyDescent="0.2">
      <c r="A647" s="149" t="s">
        <v>701</v>
      </c>
      <c r="B647" s="37" t="s">
        <v>473</v>
      </c>
      <c r="C647" s="37" t="s">
        <v>93</v>
      </c>
      <c r="D647" s="38" t="s">
        <v>525</v>
      </c>
      <c r="E647" s="116"/>
      <c r="F647" s="40">
        <v>2000</v>
      </c>
      <c r="G647" s="66">
        <v>2000</v>
      </c>
      <c r="H647" s="75">
        <f t="shared" si="19"/>
        <v>0</v>
      </c>
      <c r="I647" s="39">
        <v>2000</v>
      </c>
      <c r="J647" s="40">
        <v>2000</v>
      </c>
    </row>
    <row r="648" spans="1:10" s="3" customFormat="1" x14ac:dyDescent="0.2">
      <c r="A648" s="149" t="s">
        <v>701</v>
      </c>
      <c r="B648" s="53">
        <v>920</v>
      </c>
      <c r="C648" s="53">
        <v>50000</v>
      </c>
      <c r="D648" s="46" t="s">
        <v>526</v>
      </c>
      <c r="E648" s="128"/>
      <c r="F648" s="40">
        <v>0</v>
      </c>
      <c r="G648" s="66">
        <v>160000</v>
      </c>
      <c r="H648" s="75">
        <f t="shared" si="19"/>
        <v>-40000</v>
      </c>
      <c r="I648" s="39">
        <v>200000</v>
      </c>
      <c r="J648" s="40">
        <v>110000</v>
      </c>
    </row>
    <row r="649" spans="1:10" s="208" customFormat="1" x14ac:dyDescent="0.2">
      <c r="A649" s="149" t="s">
        <v>701</v>
      </c>
      <c r="B649" s="53">
        <v>920</v>
      </c>
      <c r="C649" s="53" t="s">
        <v>724</v>
      </c>
      <c r="D649" s="46" t="s">
        <v>723</v>
      </c>
      <c r="E649" s="228"/>
      <c r="F649" s="40">
        <v>0</v>
      </c>
      <c r="G649" s="66">
        <v>53000</v>
      </c>
      <c r="H649" s="204">
        <f t="shared" ref="H649" si="20">G649-I649</f>
        <v>53000</v>
      </c>
      <c r="I649" s="204"/>
      <c r="J649" s="204">
        <v>110000</v>
      </c>
    </row>
    <row r="650" spans="1:10" x14ac:dyDescent="0.2">
      <c r="A650" s="149" t="s">
        <v>701</v>
      </c>
      <c r="B650" s="37" t="s">
        <v>473</v>
      </c>
      <c r="C650" s="37" t="s">
        <v>97</v>
      </c>
      <c r="D650" s="38" t="s">
        <v>527</v>
      </c>
      <c r="E650" s="116"/>
      <c r="F650" s="40">
        <v>40000</v>
      </c>
      <c r="G650" s="66">
        <v>40000</v>
      </c>
      <c r="H650" s="75">
        <f t="shared" si="19"/>
        <v>0</v>
      </c>
      <c r="I650" s="39">
        <v>40000</v>
      </c>
      <c r="J650" s="40">
        <v>20000</v>
      </c>
    </row>
    <row r="651" spans="1:10" x14ac:dyDescent="0.2">
      <c r="A651" s="149" t="s">
        <v>701</v>
      </c>
      <c r="B651" s="37" t="s">
        <v>473</v>
      </c>
      <c r="C651" s="37" t="s">
        <v>122</v>
      </c>
      <c r="D651" s="38" t="s">
        <v>528</v>
      </c>
      <c r="E651" s="116"/>
      <c r="F651" s="40">
        <v>10000</v>
      </c>
      <c r="G651" s="66">
        <v>10000</v>
      </c>
      <c r="H651" s="75">
        <f t="shared" si="19"/>
        <v>0</v>
      </c>
      <c r="I651" s="39">
        <v>10000</v>
      </c>
      <c r="J651" s="40">
        <v>10000</v>
      </c>
    </row>
    <row r="652" spans="1:10" x14ac:dyDescent="0.2">
      <c r="A652" s="149" t="s">
        <v>701</v>
      </c>
      <c r="B652" s="56" t="s">
        <v>473</v>
      </c>
      <c r="C652" s="56" t="s">
        <v>166</v>
      </c>
      <c r="D652" s="57" t="s">
        <v>585</v>
      </c>
      <c r="E652" s="116"/>
      <c r="F652" s="40">
        <v>746000</v>
      </c>
      <c r="G652" s="66">
        <v>746000</v>
      </c>
      <c r="H652" s="75">
        <f t="shared" si="19"/>
        <v>0</v>
      </c>
      <c r="I652" s="39">
        <v>746000</v>
      </c>
      <c r="J652" s="40">
        <v>0</v>
      </c>
    </row>
    <row r="653" spans="1:10" x14ac:dyDescent="0.2">
      <c r="A653" s="149" t="s">
        <v>701</v>
      </c>
      <c r="B653" s="56" t="s">
        <v>473</v>
      </c>
      <c r="C653" s="56" t="s">
        <v>586</v>
      </c>
      <c r="D653" s="57" t="s">
        <v>587</v>
      </c>
      <c r="E653" s="116"/>
      <c r="F653" s="40">
        <v>0</v>
      </c>
      <c r="G653" s="66">
        <v>397000</v>
      </c>
      <c r="H653" s="75">
        <f t="shared" si="19"/>
        <v>0</v>
      </c>
      <c r="I653" s="39">
        <v>397000</v>
      </c>
      <c r="J653" s="40">
        <v>0</v>
      </c>
    </row>
    <row r="654" spans="1:10" x14ac:dyDescent="0.2">
      <c r="A654" s="149" t="s">
        <v>701</v>
      </c>
      <c r="B654" s="37" t="s">
        <v>473</v>
      </c>
      <c r="C654" s="37" t="s">
        <v>325</v>
      </c>
      <c r="D654" s="38" t="s">
        <v>529</v>
      </c>
      <c r="E654" s="116"/>
      <c r="F654" s="40">
        <v>20000</v>
      </c>
      <c r="G654" s="66">
        <v>8000</v>
      </c>
      <c r="H654" s="75">
        <f t="shared" si="19"/>
        <v>0</v>
      </c>
      <c r="I654" s="39">
        <v>8000</v>
      </c>
      <c r="J654" s="40">
        <v>8000</v>
      </c>
    </row>
    <row r="655" spans="1:10" x14ac:dyDescent="0.2">
      <c r="A655" s="149" t="s">
        <v>701</v>
      </c>
      <c r="B655" s="37" t="s">
        <v>473</v>
      </c>
      <c r="C655" s="37" t="s">
        <v>530</v>
      </c>
      <c r="D655" s="38" t="s">
        <v>531</v>
      </c>
      <c r="E655" s="116"/>
      <c r="F655" s="40">
        <v>100000</v>
      </c>
      <c r="G655" s="66">
        <v>100000</v>
      </c>
      <c r="H655" s="75">
        <f t="shared" si="19"/>
        <v>20000</v>
      </c>
      <c r="I655" s="39">
        <v>80000</v>
      </c>
      <c r="J655" s="40">
        <v>80000</v>
      </c>
    </row>
    <row r="656" spans="1:10" ht="4.5" customHeight="1" thickBot="1" x14ac:dyDescent="0.25">
      <c r="A656" s="138"/>
      <c r="B656" s="117"/>
      <c r="C656" s="117"/>
      <c r="D656" s="118"/>
      <c r="E656" s="119"/>
      <c r="F656" s="190"/>
      <c r="G656" s="120"/>
      <c r="H656" s="75"/>
      <c r="I656" s="121"/>
      <c r="J656" s="41"/>
    </row>
    <row r="657" spans="1:10" x14ac:dyDescent="0.2">
      <c r="A657" s="122"/>
      <c r="B657" s="123"/>
      <c r="C657" s="123"/>
      <c r="D657" s="124"/>
      <c r="E657" s="4" t="s">
        <v>532</v>
      </c>
      <c r="F657" s="29">
        <f>SUM(F588:F656)-F641</f>
        <v>3932000</v>
      </c>
      <c r="G657" s="67">
        <f>SUM(G588:G656)-G641</f>
        <v>4466000</v>
      </c>
      <c r="H657" s="75">
        <f t="shared" si="19"/>
        <v>11000</v>
      </c>
      <c r="I657" s="28">
        <f>SUM(I588:I656)-I641</f>
        <v>4455000</v>
      </c>
      <c r="J657" s="29">
        <f>SUM(J588:J656)</f>
        <v>3335018</v>
      </c>
    </row>
    <row r="658" spans="1:10" ht="7.5" customHeight="1" x14ac:dyDescent="0.2">
      <c r="A658" s="122"/>
      <c r="B658" s="123"/>
      <c r="C658" s="123"/>
      <c r="D658" s="124"/>
      <c r="E658" s="4"/>
      <c r="F658" s="29"/>
      <c r="G658" s="67"/>
      <c r="H658" s="75"/>
      <c r="I658" s="28"/>
      <c r="J658" s="29"/>
    </row>
    <row r="659" spans="1:10" x14ac:dyDescent="0.2">
      <c r="A659" s="134" t="s">
        <v>695</v>
      </c>
      <c r="B659" s="37" t="s">
        <v>533</v>
      </c>
      <c r="C659" s="37" t="s">
        <v>225</v>
      </c>
      <c r="D659" s="38" t="s">
        <v>534</v>
      </c>
      <c r="E659" s="116"/>
      <c r="F659" s="40">
        <v>1000</v>
      </c>
      <c r="G659" s="66">
        <v>2000</v>
      </c>
      <c r="H659" s="75">
        <f t="shared" ref="H659:H690" si="21">G659-I659</f>
        <v>0</v>
      </c>
      <c r="I659" s="39">
        <v>2000</v>
      </c>
      <c r="J659" s="40">
        <v>2000</v>
      </c>
    </row>
    <row r="660" spans="1:10" ht="4.5" customHeight="1" thickBot="1" x14ac:dyDescent="0.25">
      <c r="A660" s="138"/>
      <c r="B660" s="117"/>
      <c r="C660" s="117"/>
      <c r="D660" s="118"/>
      <c r="E660" s="119"/>
      <c r="F660" s="190"/>
      <c r="G660" s="120"/>
      <c r="H660" s="75"/>
      <c r="I660" s="121"/>
      <c r="J660" s="41"/>
    </row>
    <row r="661" spans="1:10" x14ac:dyDescent="0.2">
      <c r="A661" s="122"/>
      <c r="B661" s="123"/>
      <c r="C661" s="123"/>
      <c r="D661" s="124"/>
      <c r="E661" s="4" t="s">
        <v>535</v>
      </c>
      <c r="F661" s="29">
        <f>SUM(F659:F660)</f>
        <v>1000</v>
      </c>
      <c r="G661" s="67">
        <f>SUM(G659:G660)</f>
        <v>2000</v>
      </c>
      <c r="H661" s="75">
        <f t="shared" si="21"/>
        <v>0</v>
      </c>
      <c r="I661" s="28">
        <f>SUM(I659:I660)</f>
        <v>2000</v>
      </c>
      <c r="J661" s="29">
        <f>SUM(J659:J660)</f>
        <v>2000</v>
      </c>
    </row>
    <row r="662" spans="1:10" ht="6.75" customHeight="1" x14ac:dyDescent="0.2">
      <c r="A662" s="122"/>
      <c r="B662" s="123"/>
      <c r="C662" s="123"/>
      <c r="D662" s="124"/>
      <c r="E662" s="4"/>
      <c r="F662" s="29"/>
      <c r="G662" s="67"/>
      <c r="H662" s="75"/>
      <c r="I662" s="28"/>
      <c r="J662" s="29"/>
    </row>
    <row r="663" spans="1:10" x14ac:dyDescent="0.2">
      <c r="A663" s="149" t="s">
        <v>694</v>
      </c>
      <c r="B663" s="37" t="s">
        <v>536</v>
      </c>
      <c r="C663" s="37" t="s">
        <v>128</v>
      </c>
      <c r="D663" s="38" t="s">
        <v>537</v>
      </c>
      <c r="E663" s="116"/>
      <c r="F663" s="40">
        <v>43000</v>
      </c>
      <c r="G663" s="66">
        <v>47000</v>
      </c>
      <c r="H663" s="75">
        <f t="shared" si="21"/>
        <v>9000</v>
      </c>
      <c r="I663" s="39">
        <v>38000</v>
      </c>
      <c r="J663" s="40">
        <v>36000</v>
      </c>
    </row>
    <row r="664" spans="1:10" x14ac:dyDescent="0.2">
      <c r="A664" s="149" t="s">
        <v>694</v>
      </c>
      <c r="B664" s="37" t="s">
        <v>536</v>
      </c>
      <c r="C664" s="37" t="s">
        <v>18</v>
      </c>
      <c r="D664" s="38" t="s">
        <v>538</v>
      </c>
      <c r="E664" s="116"/>
      <c r="F664" s="40">
        <v>15000</v>
      </c>
      <c r="G664" s="66">
        <v>14000</v>
      </c>
      <c r="H664" s="75">
        <f t="shared" si="21"/>
        <v>1000</v>
      </c>
      <c r="I664" s="39">
        <v>13000</v>
      </c>
      <c r="J664" s="40">
        <v>14000</v>
      </c>
    </row>
    <row r="665" spans="1:10" x14ac:dyDescent="0.2">
      <c r="A665" s="149" t="s">
        <v>694</v>
      </c>
      <c r="B665" s="37" t="s">
        <v>536</v>
      </c>
      <c r="C665" s="37" t="s">
        <v>20</v>
      </c>
      <c r="D665" s="38" t="s">
        <v>539</v>
      </c>
      <c r="E665" s="116"/>
      <c r="F665" s="40">
        <v>33000</v>
      </c>
      <c r="G665" s="66">
        <v>32000</v>
      </c>
      <c r="H665" s="75">
        <f t="shared" si="21"/>
        <v>1000</v>
      </c>
      <c r="I665" s="39">
        <v>31000</v>
      </c>
      <c r="J665" s="40">
        <v>30000</v>
      </c>
    </row>
    <row r="666" spans="1:10" x14ac:dyDescent="0.2">
      <c r="A666" s="149" t="s">
        <v>694</v>
      </c>
      <c r="B666" s="37" t="s">
        <v>536</v>
      </c>
      <c r="C666" s="37" t="s">
        <v>6</v>
      </c>
      <c r="D666" s="38" t="s">
        <v>540</v>
      </c>
      <c r="E666" s="116"/>
      <c r="F666" s="40">
        <v>46000</v>
      </c>
      <c r="G666" s="66">
        <v>45000</v>
      </c>
      <c r="H666" s="75">
        <f t="shared" si="21"/>
        <v>12000</v>
      </c>
      <c r="I666" s="39">
        <v>33000</v>
      </c>
      <c r="J666" s="40">
        <v>40000</v>
      </c>
    </row>
    <row r="667" spans="1:10" x14ac:dyDescent="0.2">
      <c r="A667" s="149" t="s">
        <v>694</v>
      </c>
      <c r="B667" s="37" t="s">
        <v>536</v>
      </c>
      <c r="C667" s="37" t="s">
        <v>8</v>
      </c>
      <c r="D667" s="38" t="s">
        <v>541</v>
      </c>
      <c r="E667" s="116"/>
      <c r="F667" s="40">
        <v>27000</v>
      </c>
      <c r="G667" s="66">
        <v>28000</v>
      </c>
      <c r="H667" s="75">
        <f t="shared" si="21"/>
        <v>1000</v>
      </c>
      <c r="I667" s="39">
        <v>27000</v>
      </c>
      <c r="J667" s="40">
        <v>27000</v>
      </c>
    </row>
    <row r="668" spans="1:10" x14ac:dyDescent="0.2">
      <c r="A668" s="149" t="s">
        <v>694</v>
      </c>
      <c r="B668" s="37" t="s">
        <v>536</v>
      </c>
      <c r="C668" s="37" t="s">
        <v>10</v>
      </c>
      <c r="D668" s="38" t="s">
        <v>542</v>
      </c>
      <c r="E668" s="116"/>
      <c r="F668" s="40">
        <v>91000</v>
      </c>
      <c r="G668" s="66">
        <v>102000</v>
      </c>
      <c r="H668" s="75">
        <f t="shared" si="21"/>
        <v>14000</v>
      </c>
      <c r="I668" s="39">
        <v>88000</v>
      </c>
      <c r="J668" s="40">
        <v>80000</v>
      </c>
    </row>
    <row r="669" spans="1:10" x14ac:dyDescent="0.2">
      <c r="A669" s="149" t="s">
        <v>694</v>
      </c>
      <c r="B669" s="37" t="s">
        <v>536</v>
      </c>
      <c r="C669" s="37" t="s">
        <v>12</v>
      </c>
      <c r="D669" s="38" t="s">
        <v>543</v>
      </c>
      <c r="E669" s="116"/>
      <c r="F669" s="40">
        <v>209000</v>
      </c>
      <c r="G669" s="66">
        <v>247000</v>
      </c>
      <c r="H669" s="75">
        <f t="shared" si="21"/>
        <v>34000</v>
      </c>
      <c r="I669" s="39">
        <v>213000</v>
      </c>
      <c r="J669" s="40">
        <v>162000</v>
      </c>
    </row>
    <row r="670" spans="1:10" x14ac:dyDescent="0.2">
      <c r="A670" s="149" t="s">
        <v>694</v>
      </c>
      <c r="B670" s="37" t="s">
        <v>536</v>
      </c>
      <c r="C670" s="37" t="s">
        <v>108</v>
      </c>
      <c r="D670" s="38" t="s">
        <v>544</v>
      </c>
      <c r="E670" s="116"/>
      <c r="F670" s="40">
        <v>0</v>
      </c>
      <c r="G670" s="66">
        <v>10000</v>
      </c>
      <c r="H670" s="75">
        <f t="shared" si="21"/>
        <v>0</v>
      </c>
      <c r="I670" s="39">
        <v>10000</v>
      </c>
      <c r="J670" s="40">
        <v>10000</v>
      </c>
    </row>
    <row r="671" spans="1:10" x14ac:dyDescent="0.2">
      <c r="A671" s="149" t="s">
        <v>694</v>
      </c>
      <c r="B671" s="37" t="s">
        <v>536</v>
      </c>
      <c r="C671" s="37" t="s">
        <v>109</v>
      </c>
      <c r="D671" s="38" t="s">
        <v>545</v>
      </c>
      <c r="E671" s="116"/>
      <c r="F671" s="40">
        <v>0</v>
      </c>
      <c r="G671" s="66">
        <v>17000</v>
      </c>
      <c r="H671" s="75">
        <f t="shared" si="21"/>
        <v>0</v>
      </c>
      <c r="I671" s="39">
        <v>17000</v>
      </c>
      <c r="J671" s="40">
        <v>17000</v>
      </c>
    </row>
    <row r="672" spans="1:10" x14ac:dyDescent="0.2">
      <c r="A672" s="149" t="s">
        <v>694</v>
      </c>
      <c r="B672" s="37" t="s">
        <v>536</v>
      </c>
      <c r="C672" s="37" t="s">
        <v>111</v>
      </c>
      <c r="D672" s="38" t="s">
        <v>546</v>
      </c>
      <c r="E672" s="116"/>
      <c r="F672" s="40">
        <v>1000</v>
      </c>
      <c r="G672" s="66">
        <v>1000</v>
      </c>
      <c r="H672" s="75">
        <f t="shared" si="21"/>
        <v>0</v>
      </c>
      <c r="I672" s="39">
        <v>1000</v>
      </c>
      <c r="J672" s="40">
        <v>1000</v>
      </c>
    </row>
    <row r="673" spans="1:10" ht="12.75" customHeight="1" x14ac:dyDescent="0.2">
      <c r="A673" s="149" t="s">
        <v>694</v>
      </c>
      <c r="B673" s="37" t="s">
        <v>536</v>
      </c>
      <c r="C673" s="37" t="s">
        <v>14</v>
      </c>
      <c r="D673" s="38" t="s">
        <v>547</v>
      </c>
      <c r="E673" s="116"/>
      <c r="F673" s="40">
        <v>98000</v>
      </c>
      <c r="G673" s="66">
        <v>98000</v>
      </c>
      <c r="H673" s="75">
        <f t="shared" si="21"/>
        <v>3000</v>
      </c>
      <c r="I673" s="39">
        <v>95000</v>
      </c>
      <c r="J673" s="40">
        <v>90000</v>
      </c>
    </row>
    <row r="674" spans="1:10" s="3" customFormat="1" x14ac:dyDescent="0.2">
      <c r="A674" s="149" t="s">
        <v>694</v>
      </c>
      <c r="B674" s="37" t="s">
        <v>536</v>
      </c>
      <c r="C674" s="37" t="s">
        <v>49</v>
      </c>
      <c r="D674" s="38" t="s">
        <v>548</v>
      </c>
      <c r="E674" s="116"/>
      <c r="F674" s="40">
        <v>0</v>
      </c>
      <c r="G674" s="66">
        <v>1000</v>
      </c>
      <c r="H674" s="75">
        <f t="shared" si="21"/>
        <v>0</v>
      </c>
      <c r="I674" s="39">
        <v>1000</v>
      </c>
      <c r="J674" s="40">
        <v>1000</v>
      </c>
    </row>
    <row r="675" spans="1:10" s="3" customFormat="1" x14ac:dyDescent="0.2">
      <c r="A675" s="149" t="s">
        <v>694</v>
      </c>
      <c r="B675" s="37" t="s">
        <v>536</v>
      </c>
      <c r="C675" s="37" t="s">
        <v>53</v>
      </c>
      <c r="D675" s="38" t="s">
        <v>549</v>
      </c>
      <c r="E675" s="116"/>
      <c r="F675" s="40">
        <v>0</v>
      </c>
      <c r="G675" s="66">
        <v>1000</v>
      </c>
      <c r="H675" s="75">
        <f t="shared" si="21"/>
        <v>0</v>
      </c>
      <c r="I675" s="39">
        <v>1000</v>
      </c>
      <c r="J675" s="40">
        <v>1000</v>
      </c>
    </row>
    <row r="676" spans="1:10" x14ac:dyDescent="0.2">
      <c r="A676" s="149" t="s">
        <v>694</v>
      </c>
      <c r="B676" s="37" t="s">
        <v>536</v>
      </c>
      <c r="C676" s="37" t="s">
        <v>55</v>
      </c>
      <c r="D676" s="38" t="s">
        <v>666</v>
      </c>
      <c r="E676" s="116"/>
      <c r="F676" s="40">
        <v>70000</v>
      </c>
      <c r="G676" s="66">
        <v>1000</v>
      </c>
      <c r="H676" s="75">
        <f t="shared" si="21"/>
        <v>0</v>
      </c>
      <c r="I676" s="39">
        <v>1000</v>
      </c>
      <c r="J676" s="40">
        <v>1000</v>
      </c>
    </row>
    <row r="677" spans="1:10" ht="12.75" customHeight="1" x14ac:dyDescent="0.2">
      <c r="A677" s="149" t="s">
        <v>694</v>
      </c>
      <c r="B677" s="37" t="s">
        <v>536</v>
      </c>
      <c r="C677" s="37" t="s">
        <v>209</v>
      </c>
      <c r="D677" s="38" t="s">
        <v>550</v>
      </c>
      <c r="E677" s="116"/>
      <c r="F677" s="40">
        <v>0</v>
      </c>
      <c r="G677" s="66">
        <v>1000</v>
      </c>
      <c r="H677" s="75">
        <f t="shared" si="21"/>
        <v>0</v>
      </c>
      <c r="I677" s="39">
        <v>1000</v>
      </c>
      <c r="J677" s="40">
        <v>1000</v>
      </c>
    </row>
    <row r="678" spans="1:10" s="3" customFormat="1" x14ac:dyDescent="0.2">
      <c r="A678" s="149" t="s">
        <v>694</v>
      </c>
      <c r="B678" s="37" t="s">
        <v>536</v>
      </c>
      <c r="C678" s="37" t="s">
        <v>57</v>
      </c>
      <c r="D678" s="38" t="s">
        <v>551</v>
      </c>
      <c r="E678" s="116"/>
      <c r="F678" s="40">
        <v>0</v>
      </c>
      <c r="G678" s="66">
        <v>1000</v>
      </c>
      <c r="H678" s="75">
        <f t="shared" si="21"/>
        <v>0</v>
      </c>
      <c r="I678" s="39">
        <v>1000</v>
      </c>
      <c r="J678" s="40">
        <v>1000</v>
      </c>
    </row>
    <row r="679" spans="1:10" s="3" customFormat="1" x14ac:dyDescent="0.2">
      <c r="A679" s="149" t="s">
        <v>694</v>
      </c>
      <c r="B679" s="37" t="s">
        <v>536</v>
      </c>
      <c r="C679" s="37" t="s">
        <v>59</v>
      </c>
      <c r="D679" s="38" t="s">
        <v>667</v>
      </c>
      <c r="E679" s="116"/>
      <c r="F679" s="40">
        <v>1000</v>
      </c>
      <c r="G679" s="66">
        <v>1000</v>
      </c>
      <c r="H679" s="75">
        <f t="shared" si="21"/>
        <v>0</v>
      </c>
      <c r="I679" s="39">
        <v>1000</v>
      </c>
      <c r="J679" s="40">
        <v>1000</v>
      </c>
    </row>
    <row r="680" spans="1:10" x14ac:dyDescent="0.2">
      <c r="A680" s="149" t="s">
        <v>694</v>
      </c>
      <c r="B680" s="37" t="s">
        <v>536</v>
      </c>
      <c r="C680" s="37" t="s">
        <v>146</v>
      </c>
      <c r="D680" s="38" t="s">
        <v>668</v>
      </c>
      <c r="E680" s="116"/>
      <c r="F680" s="40">
        <v>0</v>
      </c>
      <c r="G680" s="66">
        <v>2000</v>
      </c>
      <c r="H680" s="75">
        <f t="shared" si="21"/>
        <v>0</v>
      </c>
      <c r="I680" s="39">
        <v>2000</v>
      </c>
      <c r="J680" s="40">
        <v>2000</v>
      </c>
    </row>
    <row r="681" spans="1:10" x14ac:dyDescent="0.2">
      <c r="A681" s="149" t="s">
        <v>694</v>
      </c>
      <c r="B681" s="37" t="s">
        <v>536</v>
      </c>
      <c r="C681" s="37" t="s">
        <v>513</v>
      </c>
      <c r="D681" s="38" t="s">
        <v>552</v>
      </c>
      <c r="E681" s="116"/>
      <c r="F681" s="40">
        <v>2000</v>
      </c>
      <c r="G681" s="66">
        <v>8000</v>
      </c>
      <c r="H681" s="75">
        <f t="shared" si="21"/>
        <v>0</v>
      </c>
      <c r="I681" s="39">
        <v>8000</v>
      </c>
      <c r="J681" s="40">
        <v>8000</v>
      </c>
    </row>
    <row r="682" spans="1:10" ht="12.75" customHeight="1" x14ac:dyDescent="0.2">
      <c r="A682" s="149" t="s">
        <v>694</v>
      </c>
      <c r="B682" s="37" t="s">
        <v>536</v>
      </c>
      <c r="C682" s="37" t="s">
        <v>260</v>
      </c>
      <c r="D682" s="38" t="s">
        <v>553</v>
      </c>
      <c r="E682" s="116"/>
      <c r="F682" s="40">
        <v>0</v>
      </c>
      <c r="G682" s="66">
        <v>1000</v>
      </c>
      <c r="H682" s="75">
        <f t="shared" si="21"/>
        <v>0</v>
      </c>
      <c r="I682" s="39">
        <v>1000</v>
      </c>
      <c r="J682" s="40">
        <v>1000</v>
      </c>
    </row>
    <row r="683" spans="1:10" s="3" customFormat="1" x14ac:dyDescent="0.2">
      <c r="A683" s="149" t="s">
        <v>694</v>
      </c>
      <c r="B683" s="37" t="s">
        <v>536</v>
      </c>
      <c r="C683" s="37" t="s">
        <v>554</v>
      </c>
      <c r="D683" s="38" t="s">
        <v>555</v>
      </c>
      <c r="E683" s="116"/>
      <c r="F683" s="40">
        <v>3000</v>
      </c>
      <c r="G683" s="66">
        <v>5000</v>
      </c>
      <c r="H683" s="75">
        <f t="shared" si="21"/>
        <v>0</v>
      </c>
      <c r="I683" s="39">
        <v>5000</v>
      </c>
      <c r="J683" s="40">
        <v>8000</v>
      </c>
    </row>
    <row r="684" spans="1:10" s="3" customFormat="1" x14ac:dyDescent="0.2">
      <c r="A684" s="149" t="s">
        <v>694</v>
      </c>
      <c r="B684" s="37" t="s">
        <v>536</v>
      </c>
      <c r="C684" s="37" t="s">
        <v>556</v>
      </c>
      <c r="D684" s="38" t="s">
        <v>557</v>
      </c>
      <c r="E684" s="116"/>
      <c r="F684" s="40">
        <v>12000</v>
      </c>
      <c r="G684" s="66">
        <v>15000</v>
      </c>
      <c r="H684" s="75">
        <f t="shared" si="21"/>
        <v>0</v>
      </c>
      <c r="I684" s="39">
        <v>15000</v>
      </c>
      <c r="J684" s="40">
        <v>20000</v>
      </c>
    </row>
    <row r="685" spans="1:10" ht="3.75" customHeight="1" thickBot="1" x14ac:dyDescent="0.25">
      <c r="A685" s="138"/>
      <c r="B685" s="117"/>
      <c r="C685" s="117"/>
      <c r="D685" s="118"/>
      <c r="E685" s="119"/>
      <c r="F685" s="190"/>
      <c r="G685" s="120"/>
      <c r="H685" s="75"/>
      <c r="I685" s="121"/>
      <c r="J685" s="41"/>
    </row>
    <row r="686" spans="1:10" ht="12.75" customHeight="1" x14ac:dyDescent="0.2">
      <c r="A686" s="122"/>
      <c r="B686" s="123"/>
      <c r="C686" s="123"/>
      <c r="D686" s="124"/>
      <c r="E686" s="4" t="s">
        <v>558</v>
      </c>
      <c r="F686" s="29">
        <f>SUM(F663:F685)</f>
        <v>651000</v>
      </c>
      <c r="G686" s="67">
        <f>SUM(G663:G685)</f>
        <v>678000</v>
      </c>
      <c r="H686" s="75">
        <f t="shared" si="21"/>
        <v>75000</v>
      </c>
      <c r="I686" s="28">
        <f>SUM(I663:I685)</f>
        <v>603000</v>
      </c>
      <c r="J686" s="29">
        <f>SUM(J663:J685)</f>
        <v>552000</v>
      </c>
    </row>
    <row r="687" spans="1:10" ht="7.5" customHeight="1" thickBot="1" x14ac:dyDescent="0.25">
      <c r="A687" s="122"/>
      <c r="B687" s="123"/>
      <c r="C687" s="123"/>
      <c r="D687" s="124"/>
      <c r="E687" s="4"/>
      <c r="F687" s="197"/>
      <c r="G687" s="142"/>
      <c r="H687" s="75"/>
      <c r="I687" s="143"/>
      <c r="J687" s="30"/>
    </row>
    <row r="688" spans="1:10" ht="17.25" thickTop="1" thickBot="1" x14ac:dyDescent="0.25">
      <c r="A688" s="122"/>
      <c r="B688" s="123"/>
      <c r="C688" s="239" t="s">
        <v>676</v>
      </c>
      <c r="D688" s="239"/>
      <c r="E688" s="239"/>
      <c r="F688" s="192">
        <f>SUM(F586+F657+F661+F686)</f>
        <v>5833000</v>
      </c>
      <c r="G688" s="69">
        <f>SUM(G586+G657+G661+G686)</f>
        <v>6401000</v>
      </c>
      <c r="H688" s="75" t="e">
        <f t="shared" si="21"/>
        <v>#REF!</v>
      </c>
      <c r="I688" s="61" t="e">
        <f>SUM(I586+I657+I661+I686+#REF!+#REF!)</f>
        <v>#REF!</v>
      </c>
      <c r="J688" s="60" t="e">
        <f>SUM(J586+J657+J661+J686+#REF!+#REF!)</f>
        <v>#REF!</v>
      </c>
    </row>
    <row r="689" spans="1:10" ht="9.75" customHeight="1" thickTop="1" thickBot="1" x14ac:dyDescent="0.25">
      <c r="A689" s="122"/>
      <c r="B689" s="123"/>
      <c r="C689" s="123"/>
      <c r="D689" s="124"/>
      <c r="E689" s="4"/>
      <c r="F689" s="29"/>
      <c r="G689" s="67"/>
      <c r="H689" s="75"/>
      <c r="I689" s="28"/>
      <c r="J689" s="28"/>
    </row>
    <row r="690" spans="1:10" ht="20.25" thickTop="1" thickBot="1" x14ac:dyDescent="0.25">
      <c r="A690" s="240" t="s">
        <v>760</v>
      </c>
      <c r="B690" s="240"/>
      <c r="C690" s="240"/>
      <c r="D690" s="240"/>
      <c r="E690" s="240"/>
      <c r="F690" s="198">
        <f>SUM(F16+F64+F77+F93+F97+F131+F137+F152+F158+F163+F167+F175+F180+F186+F192+F196+F207+F217+F226+F252+F257+F262+F266+F270+F276+F307+F315+F329+F339+F351+F360+F394+F412+F440+F445+F449+F465+F484+F510+F526+F533+F543+F554+F563+F586+F657+F661+F686)</f>
        <v>23850000</v>
      </c>
      <c r="G690" s="71">
        <v>25000000</v>
      </c>
      <c r="H690" s="75" t="e">
        <f t="shared" si="21"/>
        <v>#REF!</v>
      </c>
      <c r="I690" s="63" t="e">
        <f>SUM(I16+I64+I77+I93+I97+I131+I137+I152+I158+I163+I167+I175+I180+I186+I192+I196+I207+I217+I226+I252+I257+I262+I266+I270+I276+I307+I315+I329+I339+I351+I394+I412+I440+I449+I465+I484+I510+I526+I533+I543+I554+I563+I586+I657+I661+I686+#REF!+#REF!)</f>
        <v>#REF!</v>
      </c>
      <c r="J690" s="62" t="e">
        <f>SUM(J16+J64+J77+J93+J97+J131+J137+J152+J158+J163+J167+J175+J180+J186+J192+J196+J207+J217+J226+J252+J257+J262+J266+J307+J315+J329+J339+J351+J394+J412+J440+J449+J465+J484+J510+J526+J533+J543+J554+J563+J586+J657+J661+J686++#REF!+#REF!)</f>
        <v>#REF!</v>
      </c>
    </row>
    <row r="691" spans="1:10" ht="12.75" customHeight="1" x14ac:dyDescent="0.2">
      <c r="F691" s="195"/>
      <c r="G691" s="146"/>
      <c r="H691" s="147"/>
      <c r="I691" s="148"/>
      <c r="J691" s="27"/>
    </row>
    <row r="692" spans="1:10" ht="15.75" x14ac:dyDescent="0.2">
      <c r="C692" s="231" t="s">
        <v>673</v>
      </c>
      <c r="D692" s="231"/>
      <c r="E692" s="232"/>
      <c r="F692" s="195"/>
      <c r="G692" s="146"/>
      <c r="H692" s="147"/>
      <c r="I692" s="148"/>
      <c r="J692" s="27"/>
    </row>
    <row r="693" spans="1:10" x14ac:dyDescent="0.2">
      <c r="F693" s="195"/>
      <c r="G693" s="146"/>
      <c r="H693" s="147"/>
      <c r="I693" s="148"/>
      <c r="J693" s="27"/>
    </row>
    <row r="694" spans="1:10" x14ac:dyDescent="0.2">
      <c r="B694" s="106"/>
      <c r="C694" s="106"/>
      <c r="D694" s="106"/>
      <c r="E694" s="153" t="s">
        <v>572</v>
      </c>
      <c r="F694" s="199">
        <f>SUM(F10+F11+F12+F13+F14+F18+F19+F20+F21+F22+F23+F24+F25+F26+F27+F28+F29+F30+F31+F32+F69+F70+F71+F72+F73+F79+F80+F81+F362+F363+F364+F365+F589+F82+F83+F99+F100+F101+F102+F103+F104+F105+F106+F107+F108+F109+F110+F111+F169+F170+F171+F182+F183+F184+F205+F219+F220+F228+F229+F230+F284+F285+F286+F287+F288+F289+F290+F309+F310+F311+F317+F318+F319+F331+F332+F333+F334+F335+F336+F337+F366+F367+F368+F369+F396+F397+F398+F399+F451+F452+F453+F454+F455+F456+F457+F458+F467+F468+F486+F487+F488+F522+F523+F524+F536+F537+F538+F539+F540+F572+F573+F574+F575+F576+F577+F588+F590+F591+F592+F593+F594+F595+F597+F598+F599+F600+F601+F602+F603+F663+F664+F665+F666+F667+F668+F669+F670+F671+F672+F673)</f>
        <v>9500000</v>
      </c>
      <c r="G694" s="154">
        <f>SUM(G10+G11+G12+G13+G14+G18+G19+G20+G21+G22+G23+G24+G25+G26+G27+G28+G29+G30+G31+G32+G69+G70+G71+G72+G73+G79+G80+G81+G362+G363+G364+G365+G589+G82+G83+G99+G100+G101+G102+G103+G104+G105+G106+G107+G108+G109+G110+G111+G169+G170+G171+G182+G183+G184+G205+G219+G220+G228+G229+G230+G284+G285+G286+G287+G288+G289+G290+G309+G310+G311+G317+G318+G319+G331+G332+G333+G334+G335+G336+G337+G366+G367+G368+G369+G396+G397+G398+G399+G451+G452+G453+G454+G455+G456+G457+G458+G467+G468+G486+G487+G488+G522+G523+G524+G536+G537+G538+G539+G540+G572+G573+G574+G575+G576+G577+G588+G590+G591+G592+G593+G594+G595+G597+G598+G599+G600+G601+G602+G603+G663+G664+G665+G666+G667+G668+G669+G670+G671+G672+G673)</f>
        <v>9340000</v>
      </c>
      <c r="H694" s="155"/>
      <c r="I694" s="156">
        <v>8742000</v>
      </c>
      <c r="J694" s="33">
        <v>8118000</v>
      </c>
    </row>
    <row r="695" spans="1:10" x14ac:dyDescent="0.2">
      <c r="B695" s="106"/>
      <c r="C695" s="106"/>
      <c r="D695" s="106"/>
      <c r="E695" s="157" t="s">
        <v>573</v>
      </c>
      <c r="F695" s="200">
        <f>SUM(F557+F558+F427+F659+F33+F34+F35+F36+F37+F38+F39+F40+F41+F42+F43+F44+F45+F46+F47+F48+F49+F50+F51+F52+F53+F54+F55+F56+F57+F58+F59+F74+F75+F84+F85+F86+F87+F88+F89+F90+F95+F112+F113+F114+F115+F116+F117+F118+F119+F120+F121+F122+F123+F124+F125+F126+F127+F128+F129+F133+F134+F135+F141+F142+F143+F144+F154+F155+F156+F160+F165+F172+F173+F177+F188+F189+F194+F212+F213+F221+F222+F223+F231+F232+F233+F234+F235+F236+F237+F238+F239+F240+F242+F243+F244+F245+F246+F247+F254+F259+F268+F272+F264+F291+F292+F293+F294+F295+F296+F297+F298+F312+F313+F320+F321+F322+F323+F324+F325+F326+F327+F341+F342+F370+F371+F372+F373+F374+F375+F376+F377+F378+F379+F380+F381+F382+F383+F384+F385+F386+F387+F388+F400+F401+F402+F403+F404+F405+F406+F407+F414+F415+F416+F417+F418+F419+F420+F421+F422+F423+F424+F425+F426+F442+F447+F459+F460+F461+F462+F463+F469+F470+F471+F472+F473+F474+F475+F476+F477+F478+F489+F490+F491+F492+F493+F494+F495+F496+F497+F498+F499+F531+F541+F545+F546+F547+F548+F549+F550+F556+F578+F579+F580+F581+F582+F583+F584+F604+F605+F606+F607+F608+F609+F610+F611+F612+F613+F614+F615+F616+F617+F618+F619+F620+F621+F622+F623+F624+F625+F626+F627+F628+F629+F630+F631+F632+F633+F634+F635+F636+F637+F638+F643+F644+F645+F646+F647+F674+F675+F676+F677+F678+F679+F680+F681)</f>
        <v>11484000</v>
      </c>
      <c r="G695" s="158">
        <f>SUM(G557+G558+G427+G659+G33+G34+G35+G36+G37+G38+G39+G40+G41+G42+G43+G44+G45+G46+G47+G48+G49+G50+G51+G52+G53+G54+G55+G56+G57+G58+G59+G74+G75+G84+G85+G86+G87+G88+G89+G90+G95+G112+G113+G114+G115+G116+G117+G118+G119+G120+G121+G122+G123+G124+G125+G126+G127+G128+G129+G133+G134+G135+G141+G142+G143+G144+G154+G155+G156+G160+G165+G172+G173+G177+G188+G189+G194+G212+G213+G221+G222+G223+G231+G232+G233+G234+G235+G236+G237+G238+G239+G240+G242+G243+G244+G245+G246+G247+G254+G259+G268+G272+G264+G291+G292+G293+G294+G295+G296+G297+G298+G312+G313+G320+G321+G322+G323+G324+G325+G326+G327+G341+G342+G370+G371+G372+G373+G374+G375+G376+G377+G378+G379+G380+G381+G382+G383+G384+G385+G386+G387+G388+G400+G401+G402+G403+G404+G405+G406+G407+G414+G415+G416+G417+G418+G419+G420+G421+G422+G423+G424+G425+G426+G442+G447+G459+G460+G461+G462+G463+G469+G470+G471+G472+G473+G474+G475+G476+G477+G478+G489+G490+G491+G492+G493+G494+G495+G496+G497+G498+G499+G531+G541+G545+G546+G547+G548+G549+G556+G578+G579+G580+G581+G582+G583+G584+G604+G605+G606+G607+G608+G609+G610+G611+G612+G613+G614+G615+G616+G617+G618+G619+G620+G621+G622+G623+G624+G625+G626+G627+G628+G629+G630+G631+G632+G633+G634+G635+G636+G637+G638+G643+G644+G645+G646+G647+G674+G675+G676+G677+G678+G679+G680+G681)</f>
        <v>12066000</v>
      </c>
      <c r="H695" s="159"/>
      <c r="I695" s="160">
        <v>12221000</v>
      </c>
      <c r="J695" s="34">
        <v>10943000</v>
      </c>
    </row>
    <row r="696" spans="1:10" x14ac:dyDescent="0.2">
      <c r="B696" s="106"/>
      <c r="C696" s="106"/>
      <c r="D696" s="106"/>
      <c r="E696" s="157" t="s">
        <v>574</v>
      </c>
      <c r="F696" s="200">
        <f>F682+F683+F684</f>
        <v>15000</v>
      </c>
      <c r="G696" s="158">
        <f>G682+G683+G684</f>
        <v>21000</v>
      </c>
      <c r="H696" s="159"/>
      <c r="I696" s="160">
        <v>21000</v>
      </c>
      <c r="J696" s="34">
        <v>29000</v>
      </c>
    </row>
    <row r="697" spans="1:10" x14ac:dyDescent="0.2">
      <c r="B697" s="106"/>
      <c r="C697" s="106"/>
      <c r="D697" s="106"/>
      <c r="E697" s="157" t="s">
        <v>575</v>
      </c>
      <c r="F697" s="200">
        <v>566000</v>
      </c>
      <c r="G697" s="158">
        <f>SUM(G60+G161+G214+G215+G224+G248+G255+G260+G304+G349+G358+G479+G480+G481+G482+G559+G299+G300+G301+G302+G303+G431+G432+G433+G434+G435+G436+G437+G443+G343+G344+G345+G346+G347+G348+G273+G551+G552+G438)</f>
        <v>571000</v>
      </c>
      <c r="H697" s="159"/>
      <c r="I697" s="160">
        <v>374000</v>
      </c>
      <c r="J697" s="34">
        <v>377000</v>
      </c>
    </row>
    <row r="698" spans="1:10" x14ac:dyDescent="0.2">
      <c r="B698" s="106"/>
      <c r="C698" s="106"/>
      <c r="D698" s="106"/>
      <c r="E698" s="157" t="s">
        <v>576</v>
      </c>
      <c r="F698" s="200">
        <f>SUM(F648+F649)</f>
        <v>0</v>
      </c>
      <c r="G698" s="158">
        <f>SUM(G648+G649)</f>
        <v>213000</v>
      </c>
      <c r="H698" s="159"/>
      <c r="I698" s="160">
        <v>200000</v>
      </c>
      <c r="J698" s="34">
        <v>110000</v>
      </c>
    </row>
    <row r="699" spans="1:10" x14ac:dyDescent="0.2">
      <c r="B699" s="106"/>
      <c r="C699" s="106"/>
      <c r="D699" s="106"/>
      <c r="E699" s="157" t="s">
        <v>577</v>
      </c>
      <c r="F699" s="200">
        <f>SUM(F61+F62+F91+F145+F146+F148+F149+F150+F147+F178+F190+F250+F305+F389+F390+F391+F392+F408+F409+F410+F500+F501+F505+F506+F507+F508+F560+F561+F650+F651+F652+F653+F654)</f>
        <v>2185000</v>
      </c>
      <c r="G699" s="158">
        <f>SUM(G61+G62+G91+G145+G146+G148+G149+G150+G147+G178+G190+G250+G305+G389+G390+G391+G392+G408+G409+G410+G500+G501+G505+G506+G507+G508+G560+G561+G650+G651+G652+G653+G654)</f>
        <v>2689000</v>
      </c>
      <c r="H699" s="159"/>
      <c r="I699" s="160">
        <v>2687000</v>
      </c>
      <c r="J699" s="34">
        <v>1718000</v>
      </c>
    </row>
    <row r="700" spans="1:10" x14ac:dyDescent="0.2">
      <c r="B700" s="106"/>
      <c r="C700" s="106"/>
      <c r="D700" s="106"/>
      <c r="E700" s="157" t="s">
        <v>578</v>
      </c>
      <c r="F700" s="200">
        <v>0</v>
      </c>
      <c r="G700" s="158">
        <v>0</v>
      </c>
      <c r="H700" s="159"/>
      <c r="I700" s="160">
        <v>25000</v>
      </c>
      <c r="J700" s="34">
        <v>25000</v>
      </c>
    </row>
    <row r="701" spans="1:10" ht="13.5" thickBot="1" x14ac:dyDescent="0.25">
      <c r="B701" s="106"/>
      <c r="C701" s="106"/>
      <c r="D701" s="106"/>
      <c r="E701" s="161" t="s">
        <v>579</v>
      </c>
      <c r="F701" s="201">
        <f>SUM(F655)</f>
        <v>100000</v>
      </c>
      <c r="G701" s="162">
        <f>SUM(G655)</f>
        <v>100000</v>
      </c>
      <c r="H701" s="163"/>
      <c r="I701" s="164">
        <v>80000</v>
      </c>
      <c r="J701" s="35">
        <v>80000</v>
      </c>
    </row>
    <row r="702" spans="1:10" ht="13.5" thickBot="1" x14ac:dyDescent="0.25">
      <c r="B702" s="106"/>
      <c r="C702" s="106"/>
      <c r="D702" s="106"/>
      <c r="E702" s="165" t="s">
        <v>580</v>
      </c>
      <c r="F702" s="202">
        <f>SUM(F694:F701)</f>
        <v>23850000</v>
      </c>
      <c r="G702" s="166">
        <f>SUM(G694:G701)</f>
        <v>25000000</v>
      </c>
      <c r="H702" s="167"/>
      <c r="I702" s="168">
        <f>SUM(I694:I701)</f>
        <v>24350000</v>
      </c>
      <c r="J702" s="36">
        <f>SUM(J694:J701)</f>
        <v>21400000</v>
      </c>
    </row>
    <row r="703" spans="1:10" ht="13.5" thickTop="1" x14ac:dyDescent="0.2">
      <c r="B703" s="106"/>
      <c r="C703" s="106"/>
      <c r="D703" s="106"/>
    </row>
  </sheetData>
  <mergeCells count="31">
    <mergeCell ref="A5:I5"/>
    <mergeCell ref="C688:E688"/>
    <mergeCell ref="A690:E690"/>
    <mergeCell ref="C199:E199"/>
    <mergeCell ref="C278:E278"/>
    <mergeCell ref="C513:E513"/>
    <mergeCell ref="C566:E566"/>
    <mergeCell ref="H7:H8"/>
    <mergeCell ref="H16:H17"/>
    <mergeCell ref="D66:E67"/>
    <mergeCell ref="H66:H67"/>
    <mergeCell ref="D138:E139"/>
    <mergeCell ref="H138:H139"/>
    <mergeCell ref="D202:E203"/>
    <mergeCell ref="H202:H203"/>
    <mergeCell ref="D281:E282"/>
    <mergeCell ref="H281:H282"/>
    <mergeCell ref="C692:E692"/>
    <mergeCell ref="D7:E8"/>
    <mergeCell ref="D355:E356"/>
    <mergeCell ref="H355:H356"/>
    <mergeCell ref="D569:E570"/>
    <mergeCell ref="H569:H570"/>
    <mergeCell ref="D640:E641"/>
    <mergeCell ref="H640:H641"/>
    <mergeCell ref="D428:E429"/>
    <mergeCell ref="H428:H429"/>
    <mergeCell ref="D502:E503"/>
    <mergeCell ref="H502:H503"/>
    <mergeCell ref="D519:E520"/>
    <mergeCell ref="H519:H520"/>
  </mergeCells>
  <conditionalFormatting sqref="H1:H16 H261:H269 H590:H639 H162:H201 H272 H215:H258 H447:H478 H18:H65 H432:H437 H559:H568 H141:H160 H205:H213 H284:H298 H522:H549 H572:H588 H444:H445 H69:H137 H274:H280 H304:H342 H349:H351 H353:H354 H362:H427 H439:H442 H480:H501 H505:H518 H553:H557 H643:H648 H650:H1048576"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H260"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H270:H271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H589"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H259">
    <cfRule type="cellIs" dxfId="49" priority="57" operator="lessThan">
      <formula>0</formula>
    </cfRule>
    <cfRule type="cellIs" dxfId="48" priority="58" operator="greaterThan">
      <formula>0</formula>
    </cfRule>
  </conditionalFormatting>
  <conditionalFormatting sqref="H214"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H161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H358:H361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H446">
    <cfRule type="cellIs" dxfId="41" priority="45" operator="lessThan">
      <formula>0</formula>
    </cfRule>
    <cfRule type="cellIs" dxfId="40" priority="46" operator="greaterThan">
      <formula>0</formula>
    </cfRule>
  </conditionalFormatting>
  <conditionalFormatting sqref="H649">
    <cfRule type="cellIs" dxfId="39" priority="43" operator="lessThan">
      <formula>0</formula>
    </cfRule>
    <cfRule type="cellIs" dxfId="38" priority="44" operator="greaterThan">
      <formula>0</formula>
    </cfRule>
  </conditionalFormatting>
  <conditionalFormatting sqref="H303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79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558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66:H6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138:H140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202:H204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H281:H283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28:H430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02:H504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19:H52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569:H571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640:H64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27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343:H34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3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51:H55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55:H35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35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55118110236220474" right="0.15748031496062992" top="0.39370078740157483" bottom="0.39370078740157483" header="0" footer="0"/>
  <pageSetup paperSize="9" scale="90" orientation="portrait" r:id="rId1"/>
  <headerFooter alignWithMargins="0">
    <oddFooter>&amp;C&amp;P</oddFooter>
  </headerFooter>
  <rowBreaks count="4" manualBreakCount="4">
    <brk id="137" max="16383" man="1"/>
    <brk id="200" max="16383" man="1"/>
    <brk id="279" max="16383" man="1"/>
    <brk id="567" max="16383" man="1"/>
  </rowBreaks>
  <ignoredErrors>
    <ignoredError sqref="C663:C684 C659 C572:C584 C559:C561 C535:C541 C528:C531 C522:C524 C451:C463 C447 C396:C410 C349 C331:C337 C317:C327 C304:C305 C261:C264 C215 C10:C14 C79:C80 C99:C129 C162:C173 C177:C194 C366:C392 C505:C508 C650:C655 C18:C60 C467:C478 A63:A65 A179:A181 A225:A227 A157:A159 A136:A137 A206:A211 A256:A258 A528:A530 A535 A162:A164 A166:A168 A185:A187 A191:A193 A261:A263 C82:C91 C69:C74 C254:C258 C588 C205:C213 C154:C160 C220:C250 C643:C648 C141:C144 C284:C298 C480 C63:C65 C133:C137 C590:C638 C341:C342 C545:C549 C414:C426 C486:C493 C309:C313 C494:C50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Gastos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Andrés Gil Martín</dc:creator>
  <cp:lastModifiedBy>Juan Andres Gil Martin</cp:lastModifiedBy>
  <cp:lastPrinted>2020-11-29T11:20:29Z</cp:lastPrinted>
  <dcterms:created xsi:type="dcterms:W3CDTF">2018-02-08T19:32:52Z</dcterms:created>
  <dcterms:modified xsi:type="dcterms:W3CDTF">2020-12-03T11:08:08Z</dcterms:modified>
</cp:coreProperties>
</file>