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uestros documentos\Exp. de PRESUPUESTO\Presupuesto 2023\"/>
    </mc:Choice>
  </mc:AlternateContent>
  <bookViews>
    <workbookView xWindow="0" yWindow="0" windowWidth="24000" windowHeight="9600"/>
  </bookViews>
  <sheets>
    <sheet name="Documento ple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9" i="1" l="1"/>
  <c r="G338" i="1"/>
  <c r="G323" i="1"/>
  <c r="G275" i="1"/>
  <c r="G180" i="1"/>
  <c r="F425" i="1" l="1"/>
  <c r="F338" i="1"/>
  <c r="G404" i="1"/>
  <c r="G425" i="1" s="1"/>
  <c r="G370" i="1"/>
  <c r="G398" i="1" s="1"/>
  <c r="F346" i="1"/>
  <c r="F343" i="1"/>
  <c r="F398" i="1" s="1"/>
  <c r="G294" i="1"/>
  <c r="G315" i="1" s="1"/>
  <c r="F275" i="1"/>
  <c r="G218" i="1"/>
  <c r="G210" i="1"/>
  <c r="G227" i="1" s="1"/>
  <c r="F204" i="1"/>
  <c r="G197" i="1"/>
  <c r="G204" i="1" s="1"/>
  <c r="F176" i="1"/>
  <c r="G175" i="1"/>
  <c r="G132" i="1"/>
  <c r="G125" i="1"/>
  <c r="G122" i="1"/>
  <c r="G74" i="1"/>
  <c r="G72" i="1"/>
  <c r="G71" i="1"/>
  <c r="G68" i="1"/>
  <c r="F66" i="1"/>
  <c r="G56" i="1"/>
  <c r="G23" i="1"/>
  <c r="G22" i="1"/>
  <c r="G66" i="1" l="1"/>
  <c r="G117" i="1"/>
  <c r="G432" i="1" s="1"/>
  <c r="G176" i="1"/>
  <c r="F429" i="1"/>
  <c r="F323" i="1"/>
  <c r="F315" i="1"/>
  <c r="F227" i="1"/>
  <c r="F180" i="1"/>
  <c r="F117" i="1"/>
  <c r="F432" i="1" l="1"/>
</calcChain>
</file>

<file path=xl/sharedStrings.xml><?xml version="1.0" encoding="utf-8"?>
<sst xmlns="http://schemas.openxmlformats.org/spreadsheetml/2006/main" count="1569" uniqueCount="599">
  <si>
    <t>Política económica y fiscal. Otros gastos financieros</t>
  </si>
  <si>
    <t>35900</t>
  </si>
  <si>
    <t>931</t>
  </si>
  <si>
    <t>04</t>
  </si>
  <si>
    <t>Política económica y fiscal. Intereses de demora</t>
  </si>
  <si>
    <t>35200</t>
  </si>
  <si>
    <t>Política económica y fiscal. Gastos varios</t>
  </si>
  <si>
    <t>22610</t>
  </si>
  <si>
    <t>Política económica y fiscal. Seguridad Social</t>
  </si>
  <si>
    <t>16000</t>
  </si>
  <si>
    <t>Política económica y fiscal. Gratificaciones</t>
  </si>
  <si>
    <t>15100</t>
  </si>
  <si>
    <t>Política Económica y Fiscal. Complemento específico</t>
  </si>
  <si>
    <t>12101</t>
  </si>
  <si>
    <t>Política Económica y Fiscal. Complemente destino</t>
  </si>
  <si>
    <t>12100</t>
  </si>
  <si>
    <t>Política Económica y Fiscal. Trienios</t>
  </si>
  <si>
    <t>12006</t>
  </si>
  <si>
    <t>Política Económica y Fiscal. Sueldos grupo C2</t>
  </si>
  <si>
    <t>12004</t>
  </si>
  <si>
    <t>Política Económica y Fiscal. Sueldos grupo C1</t>
  </si>
  <si>
    <t>12003</t>
  </si>
  <si>
    <t>Política Económica y Fiscal. Sueldos grupo A2</t>
  </si>
  <si>
    <t>12001</t>
  </si>
  <si>
    <t>Política Económica y Fiscal. Sueldos grupo A1</t>
  </si>
  <si>
    <t>12000</t>
  </si>
  <si>
    <t>Participación ciudadana. Actividades</t>
  </si>
  <si>
    <t>22609</t>
  </si>
  <si>
    <t>924</t>
  </si>
  <si>
    <t>03</t>
  </si>
  <si>
    <t>Administración General. Pagas anticipadas y demás préstamos</t>
  </si>
  <si>
    <t>83100</t>
  </si>
  <si>
    <t>920</t>
  </si>
  <si>
    <t>05</t>
  </si>
  <si>
    <t>Administración General. Licencias de uso y sistemas informaticos</t>
  </si>
  <si>
    <t>64100</t>
  </si>
  <si>
    <t>00</t>
  </si>
  <si>
    <t>Administración General. Otras inversiones</t>
  </si>
  <si>
    <t>62900</t>
  </si>
  <si>
    <t>Administración General. Inversíon en maq. e inst. técnicas</t>
  </si>
  <si>
    <t>62300</t>
  </si>
  <si>
    <t>Adm. General. Inversiones - Juzgado de Paz y Concejalías</t>
  </si>
  <si>
    <t>62200</t>
  </si>
  <si>
    <t>Administración General. Asistencia a tribunales y mesas</t>
  </si>
  <si>
    <t>23300</t>
  </si>
  <si>
    <t>Administración General. Locomoción del personal</t>
  </si>
  <si>
    <t>23120</t>
  </si>
  <si>
    <t>Administración General. Dietas de personal</t>
  </si>
  <si>
    <t>23020</t>
  </si>
  <si>
    <t>Sociedad de la información. Mantenimiento sistema informático</t>
  </si>
  <si>
    <t>Sociedad de la información. Mantenimiento infraestructura informatica</t>
  </si>
  <si>
    <t>Administración General. Contrato grabación de plenos</t>
  </si>
  <si>
    <t>22711</t>
  </si>
  <si>
    <t>Administración General. Defensa jurídica</t>
  </si>
  <si>
    <t>22710</t>
  </si>
  <si>
    <t>Administración General. Contrato prevención de la salud</t>
  </si>
  <si>
    <t>22709</t>
  </si>
  <si>
    <t>Administración General. Contrato de Limpieza</t>
  </si>
  <si>
    <t>22700</t>
  </si>
  <si>
    <t>Administración General. Indemnizaciones a teceros</t>
  </si>
  <si>
    <t>22611</t>
  </si>
  <si>
    <t>Administración General. Registros de la propiedad</t>
  </si>
  <si>
    <t>Administración General. Oposiciones y procesos selectivos</t>
  </si>
  <si>
    <t>22608</t>
  </si>
  <si>
    <t>Administración General. Publicación en Diarios Oficiales</t>
  </si>
  <si>
    <t>22603</t>
  </si>
  <si>
    <t>Administración General. Tributos</t>
  </si>
  <si>
    <t>22500</t>
  </si>
  <si>
    <t>Administración General. Primas de seguros</t>
  </si>
  <si>
    <t>22400</t>
  </si>
  <si>
    <t>Administración General. Servicio de correos</t>
  </si>
  <si>
    <t>22201</t>
  </si>
  <si>
    <t>Administración General. Mant. centralita</t>
  </si>
  <si>
    <t>Administración General. Servicios de Telecomunicaciones</t>
  </si>
  <si>
    <t>22200</t>
  </si>
  <si>
    <t>Administración General. Suministros de impresoras</t>
  </si>
  <si>
    <t>22114</t>
  </si>
  <si>
    <t>Administración General. Material sanitario</t>
  </si>
  <si>
    <t>22106</t>
  </si>
  <si>
    <t>Administración General. Gasolina</t>
  </si>
  <si>
    <t>22103</t>
  </si>
  <si>
    <t>Administración General. Energía eléctrica</t>
  </si>
  <si>
    <t>22100</t>
  </si>
  <si>
    <t>Administración General. Material informático no inventariable</t>
  </si>
  <si>
    <t>22002</t>
  </si>
  <si>
    <t>Administración General. Prensa y bases de datos</t>
  </si>
  <si>
    <t>22001</t>
  </si>
  <si>
    <t>Administración General. Contrato de material de oficina</t>
  </si>
  <si>
    <t>22000</t>
  </si>
  <si>
    <t>Administración General. Mant. protección contra incendios</t>
  </si>
  <si>
    <t>21902</t>
  </si>
  <si>
    <t>Administración General. Mant./Rep. Ascensores</t>
  </si>
  <si>
    <t>21901</t>
  </si>
  <si>
    <t>Administración General. Mantenimiento de impresoras multifunción</t>
  </si>
  <si>
    <t>21900</t>
  </si>
  <si>
    <t>Administración General. Mant./Rep. Aplicaciones informáticas</t>
  </si>
  <si>
    <t>21600</t>
  </si>
  <si>
    <t>Administración General. Mant./Rep. de mobiliario</t>
  </si>
  <si>
    <t>21500</t>
  </si>
  <si>
    <t>Administración General. Mant./Rep. Vehículos</t>
  </si>
  <si>
    <t>21400</t>
  </si>
  <si>
    <t>Administración General. Mant./Rep. Maquinaria, instalaciones y utillaje</t>
  </si>
  <si>
    <t>21300</t>
  </si>
  <si>
    <t>Administración General. Arrend. de impresoras multifunción</t>
  </si>
  <si>
    <t>20300</t>
  </si>
  <si>
    <t>Administración General. Arrend. de edificios Juzgado de Paz</t>
  </si>
  <si>
    <t>20200</t>
  </si>
  <si>
    <t>Administración General. Formación y perfeccionam.del personal</t>
  </si>
  <si>
    <t>16200</t>
  </si>
  <si>
    <t>Administración General. Seguridad Social</t>
  </si>
  <si>
    <t>Administración General. Gratificaciones</t>
  </si>
  <si>
    <t>Administración General. Productividad</t>
  </si>
  <si>
    <t>15000</t>
  </si>
  <si>
    <t>Administración General. Otras remuneraciones</t>
  </si>
  <si>
    <t>13002</t>
  </si>
  <si>
    <t>Administración General. Retribuciones básicas</t>
  </si>
  <si>
    <t>13000</t>
  </si>
  <si>
    <t>Retribuciones en especie</t>
  </si>
  <si>
    <t>12200</t>
  </si>
  <si>
    <t>Administración General. Complemento específico</t>
  </si>
  <si>
    <t>Administración General. Complemente destino</t>
  </si>
  <si>
    <t>Administración General. Trienios</t>
  </si>
  <si>
    <t>Administración General. Sueldos grupo E</t>
  </si>
  <si>
    <t>12005</t>
  </si>
  <si>
    <t>Administración General. Sueldos grupo C2</t>
  </si>
  <si>
    <t>Administración General. Sueldos grupo C1</t>
  </si>
  <si>
    <t>Administración General. Sueldos grupo A2</t>
  </si>
  <si>
    <t>Administración General. Sueldos grupo A1</t>
  </si>
  <si>
    <t>Organos de gobierno. Asistencias a org. colegiados</t>
  </si>
  <si>
    <t>912</t>
  </si>
  <si>
    <t>Organos de gobierno. Locomoción personal no directivo</t>
  </si>
  <si>
    <t>Organos de gobierno. Locomoción miembros de los órganos de gob.</t>
  </si>
  <si>
    <t>23100</t>
  </si>
  <si>
    <t>Organos de gobierno. Dietas del personal no directivo</t>
  </si>
  <si>
    <t>Organos de gobierno. Dietasde los miembros de los órganos de gobierno</t>
  </si>
  <si>
    <t>23000</t>
  </si>
  <si>
    <t>Organos de Gobierno. Comunicación y prensa. Calendarios</t>
  </si>
  <si>
    <t>Organos de Gobierno. Comunicación y prensa. Revista municipal</t>
  </si>
  <si>
    <t>Organos de Gobierno. Comunicación y prensa. Contrato difusión</t>
  </si>
  <si>
    <t>Organos de Gobierno. Comunicación y prensa. Cobertura de eventos</t>
  </si>
  <si>
    <t>Organos de gobierno. Comunicación y prensa</t>
  </si>
  <si>
    <t>22602</t>
  </si>
  <si>
    <t>Organos de gobierno. Atenciones protocolarias y representativas</t>
  </si>
  <si>
    <t>22601</t>
  </si>
  <si>
    <t>Organos de gobierno. Formación y perfeccionamiento del personal</t>
  </si>
  <si>
    <t>Organos de gobierno. Seguridad Social</t>
  </si>
  <si>
    <t>Organos de gobierno. Retribuciones complementarias pers eventual</t>
  </si>
  <si>
    <t>11001</t>
  </si>
  <si>
    <t>Organos de gobierno. Retribuciones básicas personal eventual</t>
  </si>
  <si>
    <t>11000</t>
  </si>
  <si>
    <t>Organos de gobierno. Formación y perfeccionamiento de altos cargos</t>
  </si>
  <si>
    <t>10800</t>
  </si>
  <si>
    <t>Organos de gobierno. Retribuciones básicas</t>
  </si>
  <si>
    <t>10000</t>
  </si>
  <si>
    <t>Sociedad de la información. Licencias de uso y sistemas informáticos</t>
  </si>
  <si>
    <t>491</t>
  </si>
  <si>
    <t>Sociedad de la información. Inversión equipos informáticos</t>
  </si>
  <si>
    <t>62600</t>
  </si>
  <si>
    <t>Mantenimiento del centro emisor de TDT</t>
  </si>
  <si>
    <t>46200</t>
  </si>
  <si>
    <t>Sociedad de la información. Esquema nacional de seguridad</t>
  </si>
  <si>
    <t>Sociedad de la información. Trabajos técnicos en nuevas tecnologías</t>
  </si>
  <si>
    <t>22706</t>
  </si>
  <si>
    <t>Sociedad de la información. Proyectos de digitalización del municipio.</t>
  </si>
  <si>
    <t>Sociedad de la información. Mantenimiento WIFI público</t>
  </si>
  <si>
    <t>Subvención Asociación ACOVI</t>
  </si>
  <si>
    <t>48902</t>
  </si>
  <si>
    <t>4392</t>
  </si>
  <si>
    <t>08</t>
  </si>
  <si>
    <t>Subvención Asociación ARDO</t>
  </si>
  <si>
    <t>48901</t>
  </si>
  <si>
    <t>Empleo y Desarrollo Local. Plan de transformación digital del comercio local</t>
  </si>
  <si>
    <t>22612</t>
  </si>
  <si>
    <t>Empleo y Desarrollo Local. Otros gastos</t>
  </si>
  <si>
    <t>Empleo y Desarrollo Local. Plan de formación</t>
  </si>
  <si>
    <t>Consumo. Mant./Rep. Programas informaticos</t>
  </si>
  <si>
    <t>4391</t>
  </si>
  <si>
    <t>11</t>
  </si>
  <si>
    <t>Consumo. Seguridad Social</t>
  </si>
  <si>
    <t>Consumo. Complemento específico</t>
  </si>
  <si>
    <t>Consumo. Complemente destino</t>
  </si>
  <si>
    <t>Consumo. Trienios</t>
  </si>
  <si>
    <t>Consumo. Sueldos grupo C2</t>
  </si>
  <si>
    <t>Subvención a la Asociación de Hermanamientos</t>
  </si>
  <si>
    <t>48008</t>
  </si>
  <si>
    <t>432</t>
  </si>
  <si>
    <t>12</t>
  </si>
  <si>
    <t>Promoción turística. Hermanamientos</t>
  </si>
  <si>
    <t>22621</t>
  </si>
  <si>
    <t>Información y promoción turística. Gastos diversos</t>
  </si>
  <si>
    <t>06</t>
  </si>
  <si>
    <t>Información y promoción turística. Mant./Rep. Programas informaticos</t>
  </si>
  <si>
    <t>Admon. Gral. de Comercio, turismo y pyme. Seguridad social</t>
  </si>
  <si>
    <t>430</t>
  </si>
  <si>
    <t>Admon. Gral. de Comercio, turismo y pyme. Retrib. complem.</t>
  </si>
  <si>
    <t>Admon. Gral. de Comercio, turismo y pyme. Retrib. básicas</t>
  </si>
  <si>
    <t>Instalaciones deportivas. Reposición de maquinaria</t>
  </si>
  <si>
    <t>63300</t>
  </si>
  <si>
    <t>342</t>
  </si>
  <si>
    <t>10</t>
  </si>
  <si>
    <t>Instalaciones deportivas. Mobiliario deportivo</t>
  </si>
  <si>
    <t>62500</t>
  </si>
  <si>
    <t>Instalaciones deportivas. Maquinaria e inst. técnicas</t>
  </si>
  <si>
    <t>Instalaciones deportivas. Telefonía</t>
  </si>
  <si>
    <t>Instalaciones deportivas. Suministro productos piscina</t>
  </si>
  <si>
    <t>22109</t>
  </si>
  <si>
    <t>Instalaciones deportivas. Productos farmacéuticos y material sant.</t>
  </si>
  <si>
    <t>Instalaciones deportivas. Gasolina</t>
  </si>
  <si>
    <t>Instalaciones deportivas. Gas</t>
  </si>
  <si>
    <t>22102</t>
  </si>
  <si>
    <t>Instalaciones deportivas. Energía eléctrica</t>
  </si>
  <si>
    <t>Instalaciones deportivas. Mant./Rep equipos para procesos de información</t>
  </si>
  <si>
    <t>Instalaciones deportivas. Mant./Rep. de maquinaria, instalaciones y utillaje</t>
  </si>
  <si>
    <t>Instalaciones deportivas. Mant./Rep. de infraestructuras</t>
  </si>
  <si>
    <t>21000</t>
  </si>
  <si>
    <t>Instalaciones deportivas. Arrendamiento de construcciones</t>
  </si>
  <si>
    <t>Instalaciones deportivas. Seguridad social</t>
  </si>
  <si>
    <t>Instalaciones deportivas. Otras remuneraciones</t>
  </si>
  <si>
    <t>Instalaciones deportivas. Retribuciones básicas</t>
  </si>
  <si>
    <t>Promoción y fomento del deporte. Subvención a deportistas de élite</t>
  </si>
  <si>
    <t>341</t>
  </si>
  <si>
    <t>Promoción y fomento del deporte. Subvención a clubs deportivos</t>
  </si>
  <si>
    <t>Subvención FUAX Programa becas instalaciones deportivas</t>
  </si>
  <si>
    <t>48100</t>
  </si>
  <si>
    <t>Promoción y fomento del deporte. Escuela municipal de Golf</t>
  </si>
  <si>
    <t>22720</t>
  </si>
  <si>
    <t>Promoción y fomento del deporte. Arbitrajes competiciones</t>
  </si>
  <si>
    <t>22719</t>
  </si>
  <si>
    <t>Promoción y fomento del deporte. Escuela municipal de Taekondo</t>
  </si>
  <si>
    <t>22718</t>
  </si>
  <si>
    <t>Promoción y fomento del deporte. Escuela municipal de Esgrima</t>
  </si>
  <si>
    <t>22717</t>
  </si>
  <si>
    <t>Promoción y fomento del deporte. Escuela municipal de Judo</t>
  </si>
  <si>
    <t>22716</t>
  </si>
  <si>
    <t>Promoción y fomento del deporte. Contratos de mantenimiento</t>
  </si>
  <si>
    <t>22715</t>
  </si>
  <si>
    <t>Promoción y fomento del deporte. Contratos Piscina Cubierta.</t>
  </si>
  <si>
    <t>22714</t>
  </si>
  <si>
    <t>Promoción y fomento del deporte. Escuela Municipal de Fútbol</t>
  </si>
  <si>
    <t>22713</t>
  </si>
  <si>
    <t>Promoción y fomento del deporte. Escuela municipal de Yoga</t>
  </si>
  <si>
    <t>22712</t>
  </si>
  <si>
    <t>Promoción y fomento del deporte. Escuela Municipal de Baloncesto</t>
  </si>
  <si>
    <t>Promoción y fomento del deporte. Escuela Municipal de la Raqueta</t>
  </si>
  <si>
    <t>Promoción y fomento del deporte. Gastos para actividades</t>
  </si>
  <si>
    <t>Promoción y fomento del deporte. Primas de seguros</t>
  </si>
  <si>
    <t>Promoción y fomento del deporte. Seguridad Social</t>
  </si>
  <si>
    <t>Promoción y fomento del deporte. Otro Personal</t>
  </si>
  <si>
    <t>14300</t>
  </si>
  <si>
    <t>Administración General de Deportes. Vestuario</t>
  </si>
  <si>
    <t>22104</t>
  </si>
  <si>
    <t>340</t>
  </si>
  <si>
    <t>Administración General de Deportes.Mantenimiento de app deportes</t>
  </si>
  <si>
    <t>Administración General de Deportes. Seguridad Social</t>
  </si>
  <si>
    <t>Administración General de Deportes. Gratificaciones</t>
  </si>
  <si>
    <t>Administración General de Deportes. Otras remuneraciones</t>
  </si>
  <si>
    <t>Administración General de Deportes. Retribuciones básicas</t>
  </si>
  <si>
    <t>Administración General de Deportes. Complemento específico</t>
  </si>
  <si>
    <t>Administración General de Deportes. Complemente destino</t>
  </si>
  <si>
    <t>Administración General de Deportes. Trienios</t>
  </si>
  <si>
    <t>Administración General de Deportes. Sueldos grupo C2</t>
  </si>
  <si>
    <t>Subvención a la peña Los Despernaos</t>
  </si>
  <si>
    <t>48004</t>
  </si>
  <si>
    <t>334</t>
  </si>
  <si>
    <t>Subvención a la peña Los Tusos</t>
  </si>
  <si>
    <t>48003</t>
  </si>
  <si>
    <t>Subvención a la peña Los Cucos</t>
  </si>
  <si>
    <t>48002</t>
  </si>
  <si>
    <t>Subvención a la peña Los Katas</t>
  </si>
  <si>
    <t>48001</t>
  </si>
  <si>
    <t>Fiestas populares y festejos. Carpas</t>
  </si>
  <si>
    <t>338</t>
  </si>
  <si>
    <t>Fiestas populares y festejos. Iluminación</t>
  </si>
  <si>
    <t>Fiestas populares y festejos. Cabalgata</t>
  </si>
  <si>
    <t>Fiestas populares y festejos.</t>
  </si>
  <si>
    <t>Subvención a la Asociación de antiguos alumnos curso gastronomía</t>
  </si>
  <si>
    <t>Subvención a la Asociación ROIBERICA</t>
  </si>
  <si>
    <t>Subvención a la Asociación UPS Teatro Musical</t>
  </si>
  <si>
    <t>Subvención a la Asociación Cultural Amaris</t>
  </si>
  <si>
    <t>Promoción cultural. Tercera Edad. Taller memoria</t>
  </si>
  <si>
    <t>07</t>
  </si>
  <si>
    <t>Promoción cultural. Tercera Edad. Taller artesanía</t>
  </si>
  <si>
    <t>Promoción cultural. Tercera Edad. Taller meditación</t>
  </si>
  <si>
    <t>Promoción cultural. Tercera Edad. Taller pintura</t>
  </si>
  <si>
    <t>Promoción cultural. Tercera Edad. Taller escritura</t>
  </si>
  <si>
    <t>Promoción cultural. Escuela Municipal de Teatro</t>
  </si>
  <si>
    <t>Promoción cultural. Escuela Municipal de Idiomas</t>
  </si>
  <si>
    <t>Promoción cultural. Escuela Municipal de Música y Danza</t>
  </si>
  <si>
    <t>Promoción cultural. Actividades centro jóven</t>
  </si>
  <si>
    <t>Promoción cultural. Exposiciones</t>
  </si>
  <si>
    <t>Promoción cultural. Actividades tercera Edad</t>
  </si>
  <si>
    <t>22615</t>
  </si>
  <si>
    <t>Promoción cultural. Actividades infancia</t>
  </si>
  <si>
    <t>22614</t>
  </si>
  <si>
    <t>Promoción cultural. Actividades juventud</t>
  </si>
  <si>
    <t>22613</t>
  </si>
  <si>
    <t>Promoción cultural. Actividades familia</t>
  </si>
  <si>
    <t>09</t>
  </si>
  <si>
    <t>Promoción cultural. Actividades inmigración</t>
  </si>
  <si>
    <t>Promoción cultural. Actividades mujer</t>
  </si>
  <si>
    <t>Promoción cultural. Actividades culturales</t>
  </si>
  <si>
    <t>Centros Culturales. Maquinaria, Instalaciones y utillaje</t>
  </si>
  <si>
    <t>333</t>
  </si>
  <si>
    <t>Centros culturales. Explotación cafetería</t>
  </si>
  <si>
    <t>Centros culturales. Gas</t>
  </si>
  <si>
    <t>Centros culturales. Energía eléctrica</t>
  </si>
  <si>
    <t>Centros culturales. Mant./Rep.mobiliario</t>
  </si>
  <si>
    <t>Centros culturales. Mant./Rep. Maquinaria e inst.</t>
  </si>
  <si>
    <t>Centros culturales. Arrendamientos de construcciones</t>
  </si>
  <si>
    <t>Bibliotecas. Fondo bibliográfico</t>
  </si>
  <si>
    <t>62901</t>
  </si>
  <si>
    <t>3321</t>
  </si>
  <si>
    <t>Bibliotecas.Otras inversiones</t>
  </si>
  <si>
    <t>Bibliotecas. Concursos y premios</t>
  </si>
  <si>
    <t>48000</t>
  </si>
  <si>
    <t>Bibliotecas. Trabajos realizados por otras empresas.</t>
  </si>
  <si>
    <t>Bibliotecas. Certámenes y concursos.</t>
  </si>
  <si>
    <t>Bibliotecas. Actividades</t>
  </si>
  <si>
    <t>Bibliotecas. Ordinario no inventariable.</t>
  </si>
  <si>
    <t>Bibliotecas. Seguridad Social</t>
  </si>
  <si>
    <t>Bibliotecas. Gratificaciones.</t>
  </si>
  <si>
    <t>Bibliotecas. Otras remuneraciones</t>
  </si>
  <si>
    <t>Bibliotecas. Retribuciones básicas.</t>
  </si>
  <si>
    <t>Administración General de Cultura. Trabajos realizados por terceros</t>
  </si>
  <si>
    <t>330</t>
  </si>
  <si>
    <t>Administración General de Cultura. Cánones SGAE</t>
  </si>
  <si>
    <t>22600</t>
  </si>
  <si>
    <t>Administración General de Cultura. Primas de seguros</t>
  </si>
  <si>
    <t>Administración General de Cultura. Material sanitario</t>
  </si>
  <si>
    <t>Administración General de Cultura. Seguridad Social</t>
  </si>
  <si>
    <t>Administración General de Cultura. Gratificaciones</t>
  </si>
  <si>
    <t>Administración General de Cultura. Otras remuneraciones</t>
  </si>
  <si>
    <t>Administración General de Cultura. Retribuciones básicas</t>
  </si>
  <si>
    <t>Administración General de Cultura. Complemento específico</t>
  </si>
  <si>
    <t>Administración General de Cultura. Complemento destino</t>
  </si>
  <si>
    <t>Administración General de Cultura. Trienios</t>
  </si>
  <si>
    <t>Administración General de Cultura. Sueldos grupo C2</t>
  </si>
  <si>
    <t>326</t>
  </si>
  <si>
    <t>Subvención AMPA CEIP María Moliner</t>
  </si>
  <si>
    <t>48005</t>
  </si>
  <si>
    <t>Subvención AMPA CEIP Padre Garralda</t>
  </si>
  <si>
    <t>Subvención AMPA CEIP S. Apostol</t>
  </si>
  <si>
    <t>Subvención AMPA IES Las Encinas</t>
  </si>
  <si>
    <t>Servicios complementarios de educación. Trabajos realizados por terceros</t>
  </si>
  <si>
    <t>Servicios complementarios de educación. Otros suministros</t>
  </si>
  <si>
    <t>Subvención al IES Las Encinas. Prog. atención psicológica</t>
  </si>
  <si>
    <t>325</t>
  </si>
  <si>
    <t>Subvención al CEIP Mª Moliner. Prog. atención psicológica</t>
  </si>
  <si>
    <t>Vigilancia del cumplimiento escolaridad. Seguridad social</t>
  </si>
  <si>
    <t>Vigilancia del cumplimiento escolaridad. Gratificaciones</t>
  </si>
  <si>
    <t>Vigilancia del cumplimiento escolariidad. Complemento específico</t>
  </si>
  <si>
    <t>Vigilancia del cumplimiento escolaridad. Complemento destino</t>
  </si>
  <si>
    <t>Vigilancia del cumplimiento escolaridad. Trienios</t>
  </si>
  <si>
    <t>Vigilancia del cumplimiento escolaridad. Sueldos grupo C2</t>
  </si>
  <si>
    <t>Vigilancia del cumplimiento escolaridad. Sueldos grupo A2</t>
  </si>
  <si>
    <t>Centros educ. preescolar, primaria y especial. Gestión Escuela Infantil</t>
  </si>
  <si>
    <t>323</t>
  </si>
  <si>
    <t>Centros educ. preescolar, primaria y especial. Combustibles y carburantes</t>
  </si>
  <si>
    <t>Centros educ. preescolar, primaria y especial. Gas</t>
  </si>
  <si>
    <t>Centros educ. preescolar, primaria y especial. Energía eléctrica</t>
  </si>
  <si>
    <t>Centros educ. preescolar, primaria y especial. Otros Mant./Rep.</t>
  </si>
  <si>
    <t>Centros educ. preescolar, primaria y especial. Seguridad Social</t>
  </si>
  <si>
    <t>Centros educ. preescolar, primaria y especial. Otras remuneraciones</t>
  </si>
  <si>
    <t>Centros educ. preescolar, primaria y especial. Retribuciones básicas</t>
  </si>
  <si>
    <t>Adm. general de educación. Trabajos realizados por otras empresas</t>
  </si>
  <si>
    <t>320</t>
  </si>
  <si>
    <t>Adm. general de educación. Seguridad Social</t>
  </si>
  <si>
    <t>Adm. general de educación. Otras remuneraciones</t>
  </si>
  <si>
    <t>Adm. general de educación. Retribuciones básicas</t>
  </si>
  <si>
    <t>Protección de la salubridad pública. Maquinaria, Instalaciones y utillaje</t>
  </si>
  <si>
    <t>311</t>
  </si>
  <si>
    <t>Convenio con la Universidad Castilla La Mancha</t>
  </si>
  <si>
    <t>48007</t>
  </si>
  <si>
    <t>Convenio con la Asociación Pau Gasol</t>
  </si>
  <si>
    <t>48006</t>
  </si>
  <si>
    <t>Concierto sanitario con la Asoc. Viva por los animales</t>
  </si>
  <si>
    <t>Concierto sanitario con la Fundación Ayuda a los animales</t>
  </si>
  <si>
    <t>Subvención Asociación de Meningitis</t>
  </si>
  <si>
    <t>Protección de la salubridad pública. Control calidad del agua</t>
  </si>
  <si>
    <t>Protección de la salubridad pública. Desrat.Desinf.Desinfect</t>
  </si>
  <si>
    <t>Protección de la salubridad pública. Recogida de animales</t>
  </si>
  <si>
    <t>Protección de la salubridad pública. Prog. Red Ciudades Saludables</t>
  </si>
  <si>
    <t>Protección de la salubridad pública. Actividades</t>
  </si>
  <si>
    <t>Protección de la salubridad pública. Desfibriladores</t>
  </si>
  <si>
    <t>Protección de la salubridad pública. Seguridad Social.</t>
  </si>
  <si>
    <t>Protección de la salubridad pública. Gratificaciones.</t>
  </si>
  <si>
    <t>Protección de la salubridad pública. Complemente específico</t>
  </si>
  <si>
    <t>Protección de la salubridad pública. Complemente destino</t>
  </si>
  <si>
    <t>Protección de la salubridad pública. Trienios</t>
  </si>
  <si>
    <t>Protección de la salubridad pública. Sueldos grupo C2</t>
  </si>
  <si>
    <t>Protección de la salubridad pública. Sueldos grupo C1</t>
  </si>
  <si>
    <t>Juventud. Subvención Grupo Scout Boanarjes 618</t>
  </si>
  <si>
    <t>Familia. Ayudas por nacimiento y adopción.</t>
  </si>
  <si>
    <t>Subvención ayuda carreteras África (nombre de asociación)</t>
  </si>
  <si>
    <t>78001</t>
  </si>
  <si>
    <t>2313</t>
  </si>
  <si>
    <t>Subvención ayuda parroquia (nombre de asociación)</t>
  </si>
  <si>
    <t>78000</t>
  </si>
  <si>
    <t>Subvención a Asociación de voluntarios de VDC</t>
  </si>
  <si>
    <t>Subvención a TEA (Respiro familiar)</t>
  </si>
  <si>
    <t>Subvención a ABACVR (Equinoterapia)</t>
  </si>
  <si>
    <t>Subvención a la Asociación Afaprodis</t>
  </si>
  <si>
    <t>Transferencia a Mancomunidad La Encina</t>
  </si>
  <si>
    <t>46300</t>
  </si>
  <si>
    <t>Subvención a la Fundación del KOLBE</t>
  </si>
  <si>
    <t>Promoción social. Actividades</t>
  </si>
  <si>
    <t>Tercera Edad. Subvención a Asociación Tercera Edad VDC</t>
  </si>
  <si>
    <t>2312</t>
  </si>
  <si>
    <t>Admon. Gral. de servicios sociales. Actividades</t>
  </si>
  <si>
    <t>2311</t>
  </si>
  <si>
    <t>Prest. económicas a favor de empleados. Fondo acción social</t>
  </si>
  <si>
    <t>16204</t>
  </si>
  <si>
    <t>221</t>
  </si>
  <si>
    <t>Mejora del medio ambiente. Red Española de Ciudades por el Clima</t>
  </si>
  <si>
    <t>172</t>
  </si>
  <si>
    <t>01</t>
  </si>
  <si>
    <t>Parques y jardines. Inversión de reposición</t>
  </si>
  <si>
    <t>61900</t>
  </si>
  <si>
    <t>171</t>
  </si>
  <si>
    <t>Parques y jardines. Contrato mantenimiento de zonas verdes</t>
  </si>
  <si>
    <t>Parques y jardines. Otros sumiunistros</t>
  </si>
  <si>
    <t>Alumbrado público. Energía eléctrica</t>
  </si>
  <si>
    <t>165</t>
  </si>
  <si>
    <t>Alumbrado público. Mantenimiento</t>
  </si>
  <si>
    <t>Cementerio y serv. funerarios. Servicios funerarios.</t>
  </si>
  <si>
    <t>164</t>
  </si>
  <si>
    <t>Limpieza Viaria. Contrato de limpieza</t>
  </si>
  <si>
    <t>163</t>
  </si>
  <si>
    <t>Tratamiento de residuos. Tasa Mancomunidad del Sur</t>
  </si>
  <si>
    <t>1623</t>
  </si>
  <si>
    <t>Recogida de residuos. Contrato de recogida</t>
  </si>
  <si>
    <t>1621</t>
  </si>
  <si>
    <t>Alcantarillado. Mant./Rep. de Infraestructuras.</t>
  </si>
  <si>
    <t>160</t>
  </si>
  <si>
    <t>Pavimentación de vias públicas. Asfaltado JG, AJH y G (PRISMA)</t>
  </si>
  <si>
    <t>61901</t>
  </si>
  <si>
    <t>1532</t>
  </si>
  <si>
    <t>Pavimentación de vias públicas. Contrato conservación Viaria</t>
  </si>
  <si>
    <t>Vías Públicas. Mobiliario urbano</t>
  </si>
  <si>
    <t>63500</t>
  </si>
  <si>
    <t>153</t>
  </si>
  <si>
    <t>Vías Públicas. Inversiones en espacio de uso publico. Acuerdo marco</t>
  </si>
  <si>
    <t>60901</t>
  </si>
  <si>
    <t>Vías Públicas. Trabajos realizados por terceros</t>
  </si>
  <si>
    <t>Vías Públicas. Otros suministros</t>
  </si>
  <si>
    <t>Vías Pública. Mant./Rep. Inmovilizado material</t>
  </si>
  <si>
    <t>Vías Públicas. Arrendamiento de maquinaria e inst.</t>
  </si>
  <si>
    <t>Conservación y rehabilitación de edif. Suministros de obra.</t>
  </si>
  <si>
    <t>1522</t>
  </si>
  <si>
    <t>Conservación y rehabilitación de edif. Mant./Rep. edificios y construcciones</t>
  </si>
  <si>
    <t>Urbanismo. Estudios y trabajos técnicos</t>
  </si>
  <si>
    <t>151</t>
  </si>
  <si>
    <t>02</t>
  </si>
  <si>
    <t>Admon. Gral. de Vivienda y urbanismo. Proyectos y dirección de obra</t>
  </si>
  <si>
    <t>61902</t>
  </si>
  <si>
    <t>150</t>
  </si>
  <si>
    <t>Admon. Gral. de Vivienda y urbanismo. Coordinación de Seg. y salud</t>
  </si>
  <si>
    <t>Admon. Gral. de Vivienda y urbanismo. Comunidades de propietarios</t>
  </si>
  <si>
    <t>Admon. Gral. de Vivienda y urbanismo. Otros suministros</t>
  </si>
  <si>
    <t>Admon. Gral. de Vivienda y urbanismo. Repuestos de Maq. e inst.</t>
  </si>
  <si>
    <t>22111</t>
  </si>
  <si>
    <t>Admon. Gral. de Vivienda y urbanismo. Vestuario</t>
  </si>
  <si>
    <t>Admon. Gral. de Vivienda y urbanismo. Gasolina</t>
  </si>
  <si>
    <t>Admon. Gral. de Vivienda y urbanismo. Suministro de Agua</t>
  </si>
  <si>
    <t>22101</t>
  </si>
  <si>
    <t>Admon. Gral. de Vivienda y urbanismo. Mant./rep. Elementos de transporte</t>
  </si>
  <si>
    <t>Admon. Gral. de Vivienda y urbanismo. Mant./rep. Maquinaria, inst. y utillaje</t>
  </si>
  <si>
    <t>Admon. Gral. de Vivienda y urbanismo. Alquiler de vehiculos</t>
  </si>
  <si>
    <t>20400</t>
  </si>
  <si>
    <t>Admon. Gral. de Vivienda y urbanismo. Alquiler de maquinaria</t>
  </si>
  <si>
    <t>Admon. Gral. de Vivienda y urbanismo. Seguridad Social</t>
  </si>
  <si>
    <t>Admon. Gral. de Vivienda y urbanismo. Gratificaciones</t>
  </si>
  <si>
    <t>Admon. Gral. de Vivienda y urbanismo. Productividad</t>
  </si>
  <si>
    <t>Admon. Gral. de Vivienda y urbanismo. Otras remuneraciones</t>
  </si>
  <si>
    <t>Admon. Gral. de Vivienda y urbanismo. Retribuciones básicas</t>
  </si>
  <si>
    <t>Admón. Gral. de Vivienda y urbanismo. Complemento específico</t>
  </si>
  <si>
    <t>Admón. Gral. de Vivienda y urbanismo. Complemento destino</t>
  </si>
  <si>
    <t>Admón. Gral. de Vivienda y Urbanismo. Trienios</t>
  </si>
  <si>
    <t>Admón. Gral. de Vivienda y Urbanismo. Sueldos grupo C2</t>
  </si>
  <si>
    <t>Admón. Gral. de Vivienda y Urbanismo. Sueldos Grupo C1</t>
  </si>
  <si>
    <t>Admón. Gral de Vivienda y Urbanismo. Sueldos grupo A2</t>
  </si>
  <si>
    <t>Admón. Gral. de Vivienda y Urbanismo. Sueldos grupo A1</t>
  </si>
  <si>
    <t>Prevención y extinción de incendios. Tasa CAM</t>
  </si>
  <si>
    <t>22501</t>
  </si>
  <si>
    <t>Protección Civill. Otras inversiones</t>
  </si>
  <si>
    <t>135</t>
  </si>
  <si>
    <t>Protección Civil. Tintorería</t>
  </si>
  <si>
    <t>Protección Civil. Repuestos de maquinaria e inst.</t>
  </si>
  <si>
    <t>Protección Civil. Productos farmacéuticos</t>
  </si>
  <si>
    <t>Protección Civil. Vestuario</t>
  </si>
  <si>
    <t>Protección Civil. Combustible y carburantes</t>
  </si>
  <si>
    <t>Protección Civil. Ordinario no inventariable</t>
  </si>
  <si>
    <t>Protección Civil. Mant./Rep. Elementos de transporte</t>
  </si>
  <si>
    <t>Protección Civil. Seguridad social</t>
  </si>
  <si>
    <t>Protección Civil. Gratificaciones</t>
  </si>
  <si>
    <t>Protección Civil. Laboral temporal</t>
  </si>
  <si>
    <t>13100</t>
  </si>
  <si>
    <t>Protección Civil. Otras remuneraciones</t>
  </si>
  <si>
    <t>Protección Civil. Laboral fijo. Retribuciones básicas</t>
  </si>
  <si>
    <t>Ordenación del tráfico y del estacionamiento. Recogida de vehiculos</t>
  </si>
  <si>
    <t>133</t>
  </si>
  <si>
    <t>Ordenación del tráfico y del estacionamiento. Envío de multas</t>
  </si>
  <si>
    <t>Ordenación del Tráfico y estacionamiento. Seguridad social</t>
  </si>
  <si>
    <t>Ordenación del tráfico y estacionamiento. Complemente específico</t>
  </si>
  <si>
    <t>Ordenación del tráfico y estacionamiento. Complemento de destino</t>
  </si>
  <si>
    <t>Ordenación del tráfico y estacionamiento. Trienios</t>
  </si>
  <si>
    <t>Ordenación del Tráfico y estacionamiento. Sueldos grupo C1</t>
  </si>
  <si>
    <t>Seguridad y Orden Público. Otras inversiones Policía Local</t>
  </si>
  <si>
    <t>132</t>
  </si>
  <si>
    <t>Seguridad y Orden Público. Equipamiento Unidad Canina</t>
  </si>
  <si>
    <t>Seguridad y Orden Público. Locomoción y kilometraje</t>
  </si>
  <si>
    <t>Seguridad y Orden Público. Manutención y alojamiento</t>
  </si>
  <si>
    <t>Seguridad y Orden Público. Servicios de Telecomunicaciones</t>
  </si>
  <si>
    <t>Seguridad y Orden Público. Material para controles de policía</t>
  </si>
  <si>
    <t>22115</t>
  </si>
  <si>
    <t>Seguridad y Orden Público. Municiones, y armamento.</t>
  </si>
  <si>
    <t>Seguridad y Orden Público. Manutención de animales</t>
  </si>
  <si>
    <t>22113</t>
  </si>
  <si>
    <t>2210401</t>
  </si>
  <si>
    <t>Seguridad y Orden Público. Vestuario</t>
  </si>
  <si>
    <t>Seguridad y Orden Público. Combustibles y carburantes</t>
  </si>
  <si>
    <t>Seguridad y Orden Público. Ordinario no inventariable</t>
  </si>
  <si>
    <t>Seguridad y Orden Público. Mant./Rep. Equipos procesos de información.</t>
  </si>
  <si>
    <t>Seguridad y Orden Público. Mant./Rep. Elementos de transporte</t>
  </si>
  <si>
    <t>Seguridad y Orden Público. Mant./Rep. Maquinaria, inst.</t>
  </si>
  <si>
    <t>Seguridad y Orden Público. Arrend. Coches patrulla</t>
  </si>
  <si>
    <t>Seguridad y Orden Público. Form. y perfec. del personal.</t>
  </si>
  <si>
    <t>16001</t>
  </si>
  <si>
    <t>Seguridad y Orden Público. Seguridad Social</t>
  </si>
  <si>
    <t>15101</t>
  </si>
  <si>
    <t>Seguridad y Orden Público. Gratificaciones</t>
  </si>
  <si>
    <t>12105</t>
  </si>
  <si>
    <t>12104</t>
  </si>
  <si>
    <t>Seguridad y Orden Público. Complemento específico</t>
  </si>
  <si>
    <t>Seguridad y Orden Público. Complemento de destino</t>
  </si>
  <si>
    <t>12008</t>
  </si>
  <si>
    <t>12007</t>
  </si>
  <si>
    <t>Seguridad y Orden Público. Trienios</t>
  </si>
  <si>
    <t>Seguridad y Orden Público. Sueldos grupo C1</t>
  </si>
  <si>
    <t>Seguridad y Orden Público.Sueldos grupo A2</t>
  </si>
  <si>
    <t>Admón. Gral. de la Seguridad. Seguridad Social</t>
  </si>
  <si>
    <t>130</t>
  </si>
  <si>
    <t>Amón Gral de Seguridad. Complemento específico.</t>
  </si>
  <si>
    <t>Admón Gral de la Seguridad. Complemento destino</t>
  </si>
  <si>
    <t>Admón Gral de la Seguridad. Trienios.</t>
  </si>
  <si>
    <t>Admón. Gral de la seguriddad. Sueldos grupo C2</t>
  </si>
  <si>
    <t>Previsión iniciales 2022</t>
  </si>
  <si>
    <t>DENOMINACIÓN DE LAS APLICACIONES</t>
  </si>
  <si>
    <t>Econ.</t>
  </si>
  <si>
    <t>Área de gasto</t>
  </si>
  <si>
    <t>Org.</t>
  </si>
  <si>
    <t>ESTADO DE GASTOS PRESUPUESTO</t>
  </si>
  <si>
    <t>Ayuntamiento de Villanueva de la Cañada</t>
  </si>
  <si>
    <t>ORGÁNICO 00</t>
  </si>
  <si>
    <t>ORGÁNICO 01</t>
  </si>
  <si>
    <t>ORGÁNICO 02</t>
  </si>
  <si>
    <t>ORGÁNICO 03</t>
  </si>
  <si>
    <t>ORGÁNICO 04</t>
  </si>
  <si>
    <t>ORGÁNICO 05</t>
  </si>
  <si>
    <t>ORGÁNICO 06</t>
  </si>
  <si>
    <t>ORGÁNICO 07</t>
  </si>
  <si>
    <t>ORGÁNICO 08</t>
  </si>
  <si>
    <t>ORGÁNICO 09</t>
  </si>
  <si>
    <t>ORGÁNICO 10</t>
  </si>
  <si>
    <t>ORGÁNICO 11</t>
  </si>
  <si>
    <t>ORGÁNICO 12</t>
  </si>
  <si>
    <t>Subvención a la FUAX. Becas gastronómicas</t>
  </si>
  <si>
    <t>68100</t>
  </si>
  <si>
    <t>Previsión iniciales 2023</t>
  </si>
  <si>
    <t>Protección Civil. Primas de seguro de accidente</t>
  </si>
  <si>
    <t>Admon. Gral. de Vivienda y urbanismo. Mant./rep.sonómetro</t>
  </si>
  <si>
    <t>Urbanismo. Primas de seguros resp. Patrimonial</t>
  </si>
  <si>
    <t>Urbanismo. Gastos de urbanización</t>
  </si>
  <si>
    <t>Recogida de residuos. Sepración de bioresiduos</t>
  </si>
  <si>
    <t>Tratamiento de residuos. Mejora del punto limpio</t>
  </si>
  <si>
    <t>13700</t>
  </si>
  <si>
    <t>Prest. Económicas a favor de empleados. Contribuciones planes de pensiones</t>
  </si>
  <si>
    <t>Subvención al CEIP P.Garralda. Prog. atención psicológica</t>
  </si>
  <si>
    <t>Biblioteca. Talleres de lectura y escritura</t>
  </si>
  <si>
    <t>Promoción cultural. Restauración de muebles</t>
  </si>
  <si>
    <t>Promoción y fomento del deporte. Escuela mant. físico</t>
  </si>
  <si>
    <t>Promoción y fomento del deporte. Escuela patinaje</t>
  </si>
  <si>
    <t>Organos de gobierno. Primas de seguros altos cargos</t>
  </si>
  <si>
    <t>Política económica y fiscal. Convenio AEAT</t>
  </si>
  <si>
    <t>ESTADO DE GASTOS. PRESUPUESTO TOTAL</t>
  </si>
  <si>
    <t>Subvención a la Asoc. Nordic Walking de VDC</t>
  </si>
  <si>
    <t>61903</t>
  </si>
  <si>
    <t>Promoción educativa. Becas intercambio</t>
  </si>
  <si>
    <t>Admon. Gral. de Vivienda y urbanismo. Actuaciones declaradas de interés publico</t>
  </si>
  <si>
    <t>63200</t>
  </si>
  <si>
    <t>Conservación y rehabilitación de edif. Estructuras parques infat.</t>
  </si>
  <si>
    <t>63202</t>
  </si>
  <si>
    <t>Seguridad y Orden Público. Sueldos ESICAM C1</t>
  </si>
  <si>
    <t>Seguridad y orden público. Trienios ESICAM</t>
  </si>
  <si>
    <t>Seguridad y orden público. Complemento destino ESICAM</t>
  </si>
  <si>
    <t>Seguridad y orden público. Complemento específico ESICAM</t>
  </si>
  <si>
    <t>Seguridad y Orden Público. Grafificaciones ESICAM</t>
  </si>
  <si>
    <t>Seguridad y Orden Público. Seguridad Social ESICAM</t>
  </si>
  <si>
    <t>Seguridad y Orden Público. Vestuario ESICAM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</si>
</sst>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MS Sans Serif"/>
    </font>
    <font>
      <b/>
      <sz val="14"/>
      <color theme="4"/>
      <name val="Arial"/>
      <family val="2"/>
    </font>
    <font>
      <b/>
      <sz val="14"/>
      <color indexed="8"/>
      <name val="Arial"/>
      <family val="2"/>
    </font>
    <font>
      <sz val="10"/>
      <color theme="4" tint="-0.249977111117893"/>
      <name val="Calibri"/>
      <family val="2"/>
      <scheme val="minor"/>
    </font>
    <font>
      <b/>
      <sz val="11"/>
      <color indexed="8"/>
      <name val="Arial"/>
      <family val="2"/>
    </font>
    <font>
      <sz val="10"/>
      <name val="MS Sans Serif"/>
    </font>
    <font>
      <b/>
      <sz val="11"/>
      <color theme="9" tint="-0.249977111117893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4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Font="1"/>
    <xf numFmtId="43" fontId="2" fillId="0" borderId="0" xfId="0" applyNumberFormat="1" applyFont="1"/>
    <xf numFmtId="43" fontId="4" fillId="0" borderId="1" xfId="0" applyNumberFormat="1" applyFont="1" applyBorder="1"/>
    <xf numFmtId="0" fontId="0" fillId="0" borderId="0" xfId="0" applyNumberFormat="1" applyFont="1"/>
    <xf numFmtId="0" fontId="0" fillId="0" borderId="0" xfId="0" applyFill="1"/>
    <xf numFmtId="165" fontId="5" fillId="3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0" borderId="0" xfId="0" applyFont="1" applyAlignment="1">
      <alignment vertical="center"/>
    </xf>
    <xf numFmtId="0" fontId="15" fillId="0" borderId="0" xfId="0" applyNumberFormat="1" applyFont="1" applyFill="1" applyBorder="1" applyAlignment="1" applyProtection="1"/>
    <xf numFmtId="0" fontId="0" fillId="0" borderId="5" xfId="0" applyBorder="1"/>
    <xf numFmtId="43" fontId="2" fillId="0" borderId="5" xfId="0" applyNumberFormat="1" applyFont="1" applyBorder="1"/>
    <xf numFmtId="0" fontId="17" fillId="0" borderId="0" xfId="0" applyNumberFormat="1" applyFont="1" applyFill="1" applyBorder="1" applyAlignment="1" applyProtection="1"/>
    <xf numFmtId="0" fontId="18" fillId="0" borderId="0" xfId="0" applyFont="1" applyFill="1" applyBorder="1" applyAlignment="1">
      <alignment horizontal="center" vertical="center"/>
    </xf>
    <xf numFmtId="43" fontId="17" fillId="0" borderId="0" xfId="0" applyNumberFormat="1" applyFont="1"/>
    <xf numFmtId="0" fontId="17" fillId="0" borderId="0" xfId="0" applyFont="1"/>
    <xf numFmtId="43" fontId="19" fillId="0" borderId="0" xfId="1" applyFont="1"/>
    <xf numFmtId="0" fontId="19" fillId="0" borderId="0" xfId="0" applyFont="1"/>
    <xf numFmtId="43" fontId="2" fillId="0" borderId="5" xfId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/>
    </xf>
    <xf numFmtId="0" fontId="0" fillId="0" borderId="6" xfId="0" applyFont="1" applyBorder="1"/>
    <xf numFmtId="0" fontId="0" fillId="0" borderId="6" xfId="0" applyFont="1" applyBorder="1" applyAlignment="1">
      <alignment horizontal="left"/>
    </xf>
    <xf numFmtId="0" fontId="0" fillId="0" borderId="5" xfId="0" applyFont="1" applyFill="1" applyBorder="1"/>
    <xf numFmtId="0" fontId="0" fillId="0" borderId="5" xfId="0" applyFill="1" applyBorder="1"/>
    <xf numFmtId="0" fontId="7" fillId="0" borderId="5" xfId="0" applyFont="1" applyBorder="1"/>
    <xf numFmtId="43" fontId="4" fillId="0" borderId="10" xfId="0" applyNumberFormat="1" applyFont="1" applyBorder="1"/>
    <xf numFmtId="43" fontId="2" fillId="0" borderId="6" xfId="0" applyNumberFormat="1" applyFont="1" applyBorder="1"/>
    <xf numFmtId="0" fontId="8" fillId="5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43" fontId="2" fillId="0" borderId="5" xfId="0" applyNumberFormat="1" applyFont="1" applyFill="1" applyBorder="1"/>
    <xf numFmtId="0" fontId="0" fillId="0" borderId="5" xfId="0" quotePrefix="1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2" xfId="0" applyBorder="1"/>
    <xf numFmtId="43" fontId="2" fillId="0" borderId="12" xfId="0" applyNumberFormat="1" applyFont="1" applyBorder="1"/>
    <xf numFmtId="43" fontId="3" fillId="0" borderId="13" xfId="1" applyFont="1" applyBorder="1"/>
    <xf numFmtId="0" fontId="0" fillId="0" borderId="14" xfId="0" applyFont="1" applyBorder="1"/>
    <xf numFmtId="43" fontId="3" fillId="0" borderId="15" xfId="1" applyFont="1" applyBorder="1"/>
    <xf numFmtId="0" fontId="0" fillId="0" borderId="16" xfId="0" applyFont="1" applyBorder="1"/>
    <xf numFmtId="0" fontId="0" fillId="0" borderId="14" xfId="0" applyFont="1" applyFill="1" applyBorder="1"/>
    <xf numFmtId="0" fontId="0" fillId="0" borderId="17" xfId="0" applyFont="1" applyBorder="1"/>
    <xf numFmtId="0" fontId="0" fillId="0" borderId="18" xfId="0" applyFont="1" applyBorder="1"/>
    <xf numFmtId="0" fontId="0" fillId="0" borderId="18" xfId="0" applyBorder="1"/>
    <xf numFmtId="43" fontId="2" fillId="0" borderId="18" xfId="0" applyNumberFormat="1" applyFont="1" applyBorder="1"/>
    <xf numFmtId="43" fontId="3" fillId="0" borderId="19" xfId="1" applyFont="1" applyBorder="1"/>
    <xf numFmtId="0" fontId="0" fillId="0" borderId="14" xfId="0" quotePrefix="1" applyFont="1" applyBorder="1"/>
    <xf numFmtId="0" fontId="0" fillId="0" borderId="20" xfId="0" quotePrefix="1" applyFont="1" applyBorder="1"/>
    <xf numFmtId="0" fontId="0" fillId="0" borderId="0" xfId="0" quotePrefix="1" applyFont="1" applyBorder="1"/>
    <xf numFmtId="43" fontId="4" fillId="0" borderId="10" xfId="0" applyNumberFormat="1" applyFont="1" applyFill="1" applyBorder="1"/>
    <xf numFmtId="0" fontId="0" fillId="0" borderId="16" xfId="0" applyFont="1" applyFill="1" applyBorder="1"/>
    <xf numFmtId="0" fontId="0" fillId="0" borderId="6" xfId="0" applyFont="1" applyFill="1" applyBorder="1"/>
    <xf numFmtId="0" fontId="0" fillId="0" borderId="6" xfId="0" applyFill="1" applyBorder="1"/>
    <xf numFmtId="43" fontId="3" fillId="0" borderId="21" xfId="1" applyFont="1" applyBorder="1"/>
    <xf numFmtId="0" fontId="0" fillId="0" borderId="5" xfId="0" applyFont="1" applyFill="1" applyBorder="1" applyAlignment="1">
      <alignment horizontal="left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2" xfId="0" applyFont="1" applyFill="1" applyBorder="1" applyAlignment="1">
      <alignment horizontal="left"/>
    </xf>
    <xf numFmtId="0" fontId="0" fillId="0" borderId="12" xfId="0" applyFill="1" applyBorder="1"/>
    <xf numFmtId="43" fontId="2" fillId="0" borderId="12" xfId="0" applyNumberFormat="1" applyFont="1" applyFill="1" applyBorder="1"/>
    <xf numFmtId="43" fontId="2" fillId="0" borderId="18" xfId="0" applyNumberFormat="1" applyFont="1" applyFill="1" applyBorder="1"/>
    <xf numFmtId="0" fontId="0" fillId="0" borderId="5" xfId="0" quotePrefix="1" applyFont="1" applyBorder="1" applyAlignment="1">
      <alignment horizontal="left"/>
    </xf>
    <xf numFmtId="0" fontId="7" fillId="0" borderId="11" xfId="0" applyFont="1" applyFill="1" applyBorder="1"/>
    <xf numFmtId="0" fontId="7" fillId="0" borderId="14" xfId="0" applyFont="1" applyFill="1" applyBorder="1"/>
    <xf numFmtId="0" fontId="7" fillId="0" borderId="14" xfId="0" quotePrefix="1" applyFont="1" applyFill="1" applyBorder="1"/>
    <xf numFmtId="49" fontId="7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43" fontId="3" fillId="0" borderId="13" xfId="1" applyFont="1" applyFill="1" applyBorder="1"/>
    <xf numFmtId="43" fontId="16" fillId="0" borderId="1" xfId="0" applyNumberFormat="1" applyFont="1" applyBorder="1"/>
    <xf numFmtId="43" fontId="16" fillId="0" borderId="10" xfId="0" applyNumberFormat="1" applyFont="1" applyBorder="1"/>
    <xf numFmtId="0" fontId="0" fillId="0" borderId="12" xfId="0" applyFont="1" applyBorder="1" applyAlignment="1">
      <alignment horizontal="left"/>
    </xf>
    <xf numFmtId="0" fontId="3" fillId="0" borderId="0" xfId="0" applyFont="1"/>
    <xf numFmtId="0" fontId="0" fillId="0" borderId="5" xfId="0" quotePrefix="1" applyFont="1" applyFill="1" applyBorder="1"/>
    <xf numFmtId="0" fontId="0" fillId="0" borderId="14" xfId="0" quotePrefix="1" applyFont="1" applyFill="1" applyBorder="1"/>
    <xf numFmtId="43" fontId="3" fillId="0" borderId="15" xfId="1" applyFont="1" applyFill="1" applyBorder="1"/>
    <xf numFmtId="164" fontId="4" fillId="0" borderId="1" xfId="0" applyNumberFormat="1" applyFont="1" applyBorder="1" applyAlignment="1"/>
    <xf numFmtId="164" fontId="16" fillId="0" borderId="1" xfId="0" applyNumberFormat="1" applyFont="1" applyBorder="1" applyAlignment="1"/>
    <xf numFmtId="0" fontId="20" fillId="7" borderId="1" xfId="0" applyFont="1" applyFill="1" applyBorder="1" applyAlignment="1">
      <alignment horizontal="center"/>
    </xf>
    <xf numFmtId="0" fontId="7" fillId="0" borderId="5" xfId="0" applyFont="1" applyFill="1" applyBorder="1"/>
    <xf numFmtId="0" fontId="5" fillId="2" borderId="7" xfId="0" applyNumberFormat="1" applyFont="1" applyFill="1" applyBorder="1" applyAlignment="1" applyProtection="1">
      <alignment horizontal="center"/>
    </xf>
    <xf numFmtId="0" fontId="5" fillId="2" borderId="8" xfId="0" applyNumberFormat="1" applyFont="1" applyFill="1" applyBorder="1" applyAlignment="1" applyProtection="1">
      <alignment horizontal="center"/>
    </xf>
    <xf numFmtId="0" fontId="5" fillId="2" borderId="9" xfId="0" applyNumberFormat="1" applyFont="1" applyFill="1" applyBorder="1" applyAlignment="1" applyProtection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/>
    </xf>
    <xf numFmtId="0" fontId="5" fillId="2" borderId="2" xfId="0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0</xdr:rowOff>
    </xdr:from>
    <xdr:ext cx="1310482" cy="11239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4" t="12543" r="41086" b="47951"/>
        <a:stretch>
          <a:fillRect/>
        </a:stretch>
      </xdr:blipFill>
      <xdr:spPr bwMode="auto">
        <a:xfrm>
          <a:off x="581025" y="0"/>
          <a:ext cx="1310482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33"/>
  <sheetViews>
    <sheetView showGridLines="0" tabSelected="1" topLeftCell="A133" zoomScale="110" zoomScaleNormal="110" workbookViewId="0">
      <selection activeCell="E138" sqref="E138"/>
    </sheetView>
  </sheetViews>
  <sheetFormatPr baseColWidth="10" defaultColWidth="8.7109375" defaultRowHeight="15" x14ac:dyDescent="0.25"/>
  <cols>
    <col min="2" max="2" width="5.140625" style="2" customWidth="1"/>
    <col min="3" max="3" width="6.28515625" style="2" customWidth="1"/>
    <col min="4" max="4" width="9.85546875" style="2" customWidth="1"/>
    <col min="5" max="5" width="53.85546875" customWidth="1"/>
    <col min="6" max="6" width="16.42578125" style="23" customWidth="1"/>
    <col min="7" max="7" width="16.42578125" style="1" customWidth="1"/>
    <col min="8" max="8" width="16.140625" bestFit="1" customWidth="1"/>
  </cols>
  <sheetData>
    <row r="6" spans="2:7" s="13" customFormat="1" x14ac:dyDescent="0.25">
      <c r="B6" s="17"/>
      <c r="E6" s="15"/>
      <c r="F6" s="20"/>
      <c r="G6" s="14"/>
    </row>
    <row r="7" spans="2:7" s="13" customFormat="1" x14ac:dyDescent="0.25">
      <c r="B7" s="16" t="s">
        <v>552</v>
      </c>
      <c r="E7" s="15"/>
      <c r="F7" s="20"/>
      <c r="G7" s="14"/>
    </row>
    <row r="8" spans="2:7" s="13" customFormat="1" ht="15.75" thickBot="1" x14ac:dyDescent="0.3">
      <c r="E8" s="15"/>
      <c r="F8" s="20"/>
      <c r="G8" s="14"/>
    </row>
    <row r="9" spans="2:7" s="10" customFormat="1" ht="20.25" thickBot="1" x14ac:dyDescent="0.4">
      <c r="B9" s="90" t="s">
        <v>551</v>
      </c>
      <c r="C9" s="91"/>
      <c r="D9" s="91"/>
      <c r="E9" s="91"/>
      <c r="F9" s="91"/>
      <c r="G9" s="92"/>
    </row>
    <row r="10" spans="2:7" s="10" customFormat="1" ht="20.25" thickBot="1" x14ac:dyDescent="0.4">
      <c r="B10" s="12"/>
      <c r="C10" s="12"/>
      <c r="D10" s="12"/>
      <c r="E10" s="12"/>
      <c r="F10" s="21"/>
      <c r="G10" s="11"/>
    </row>
    <row r="11" spans="2:7" ht="45.75" customHeight="1" thickBot="1" x14ac:dyDescent="0.3">
      <c r="B11" s="9" t="s">
        <v>550</v>
      </c>
      <c r="C11" s="8" t="s">
        <v>549</v>
      </c>
      <c r="D11" s="8" t="s">
        <v>548</v>
      </c>
      <c r="E11" s="36" t="s">
        <v>547</v>
      </c>
      <c r="F11" s="7" t="s">
        <v>546</v>
      </c>
      <c r="G11" s="37" t="s">
        <v>568</v>
      </c>
    </row>
    <row r="12" spans="2:7" x14ac:dyDescent="0.25">
      <c r="B12" s="40" t="s">
        <v>36</v>
      </c>
      <c r="C12" s="41" t="s">
        <v>129</v>
      </c>
      <c r="D12" s="41" t="s">
        <v>153</v>
      </c>
      <c r="E12" s="42" t="s">
        <v>152</v>
      </c>
      <c r="F12" s="43">
        <v>439426.82</v>
      </c>
      <c r="G12" s="44">
        <v>472892.2239814793</v>
      </c>
    </row>
    <row r="13" spans="2:7" x14ac:dyDescent="0.25">
      <c r="B13" s="45" t="s">
        <v>36</v>
      </c>
      <c r="C13" s="27" t="s">
        <v>129</v>
      </c>
      <c r="D13" s="27" t="s">
        <v>151</v>
      </c>
      <c r="E13" s="18" t="s">
        <v>150</v>
      </c>
      <c r="F13" s="19">
        <v>500</v>
      </c>
      <c r="G13" s="46">
        <v>338.98939125928291</v>
      </c>
    </row>
    <row r="14" spans="2:7" x14ac:dyDescent="0.25">
      <c r="B14" s="45" t="s">
        <v>36</v>
      </c>
      <c r="C14" s="27" t="s">
        <v>129</v>
      </c>
      <c r="D14" s="27" t="s">
        <v>149</v>
      </c>
      <c r="E14" s="18" t="s">
        <v>148</v>
      </c>
      <c r="F14" s="19">
        <v>55202</v>
      </c>
      <c r="G14" s="46">
        <v>60421.522905894482</v>
      </c>
    </row>
    <row r="15" spans="2:7" x14ac:dyDescent="0.25">
      <c r="B15" s="45" t="s">
        <v>36</v>
      </c>
      <c r="C15" s="27" t="s">
        <v>129</v>
      </c>
      <c r="D15" s="27" t="s">
        <v>147</v>
      </c>
      <c r="E15" s="18" t="s">
        <v>146</v>
      </c>
      <c r="F15" s="19">
        <v>83072</v>
      </c>
      <c r="G15" s="46">
        <v>90624.605980090491</v>
      </c>
    </row>
    <row r="16" spans="2:7" x14ac:dyDescent="0.25">
      <c r="B16" s="45" t="s">
        <v>36</v>
      </c>
      <c r="C16" s="27" t="s">
        <v>129</v>
      </c>
      <c r="D16" s="27" t="s">
        <v>9</v>
      </c>
      <c r="E16" s="18" t="s">
        <v>145</v>
      </c>
      <c r="F16" s="19">
        <v>165222.43452000001</v>
      </c>
      <c r="G16" s="46">
        <v>169468.0930336036</v>
      </c>
    </row>
    <row r="17" spans="2:7" x14ac:dyDescent="0.25">
      <c r="B17" s="45" t="s">
        <v>36</v>
      </c>
      <c r="C17" s="27" t="s">
        <v>129</v>
      </c>
      <c r="D17" s="27" t="s">
        <v>108</v>
      </c>
      <c r="E17" s="18" t="s">
        <v>144</v>
      </c>
      <c r="F17" s="19">
        <v>500</v>
      </c>
      <c r="G17" s="46">
        <v>500</v>
      </c>
    </row>
    <row r="18" spans="2:7" x14ac:dyDescent="0.25">
      <c r="B18" s="45" t="s">
        <v>36</v>
      </c>
      <c r="C18" s="27" t="s">
        <v>129</v>
      </c>
      <c r="D18" s="28">
        <v>22400</v>
      </c>
      <c r="E18" s="33" t="s">
        <v>582</v>
      </c>
      <c r="F18" s="19">
        <v>0</v>
      </c>
      <c r="G18" s="46">
        <v>7500</v>
      </c>
    </row>
    <row r="19" spans="2:7" x14ac:dyDescent="0.25">
      <c r="B19" s="45" t="s">
        <v>36</v>
      </c>
      <c r="C19" s="27" t="s">
        <v>129</v>
      </c>
      <c r="D19" s="27" t="s">
        <v>143</v>
      </c>
      <c r="E19" s="18" t="s">
        <v>142</v>
      </c>
      <c r="F19" s="19">
        <v>18000</v>
      </c>
      <c r="G19" s="46">
        <v>18000</v>
      </c>
    </row>
    <row r="20" spans="2:7" x14ac:dyDescent="0.25">
      <c r="B20" s="45" t="s">
        <v>36</v>
      </c>
      <c r="C20" s="27" t="s">
        <v>129</v>
      </c>
      <c r="D20" s="27" t="s">
        <v>141</v>
      </c>
      <c r="E20" s="18" t="s">
        <v>140</v>
      </c>
      <c r="F20" s="19">
        <v>34040.720000000008</v>
      </c>
      <c r="G20" s="46">
        <v>0</v>
      </c>
    </row>
    <row r="21" spans="2:7" x14ac:dyDescent="0.25">
      <c r="B21" s="45" t="s">
        <v>36</v>
      </c>
      <c r="C21" s="27" t="s">
        <v>129</v>
      </c>
      <c r="D21" s="28">
        <v>22610</v>
      </c>
      <c r="E21" s="18" t="s">
        <v>139</v>
      </c>
      <c r="F21" s="19">
        <v>31142.379999999997</v>
      </c>
      <c r="G21" s="46">
        <v>69333</v>
      </c>
    </row>
    <row r="22" spans="2:7" x14ac:dyDescent="0.25">
      <c r="B22" s="45" t="s">
        <v>36</v>
      </c>
      <c r="C22" s="27" t="s">
        <v>129</v>
      </c>
      <c r="D22" s="28">
        <v>22611</v>
      </c>
      <c r="E22" s="18" t="s">
        <v>138</v>
      </c>
      <c r="F22" s="19">
        <v>25644.440000000002</v>
      </c>
      <c r="G22" s="46">
        <f>6037.9+26317.5</f>
        <v>32355.4</v>
      </c>
    </row>
    <row r="23" spans="2:7" x14ac:dyDescent="0.25">
      <c r="B23" s="45" t="s">
        <v>36</v>
      </c>
      <c r="C23" s="27" t="s">
        <v>129</v>
      </c>
      <c r="D23" s="28">
        <v>22612</v>
      </c>
      <c r="E23" s="18" t="s">
        <v>137</v>
      </c>
      <c r="F23" s="19">
        <v>15726.98</v>
      </c>
      <c r="G23" s="46">
        <f>16637.5+2719.48</f>
        <v>19356.98</v>
      </c>
    </row>
    <row r="24" spans="2:7" x14ac:dyDescent="0.25">
      <c r="B24" s="47" t="s">
        <v>36</v>
      </c>
      <c r="C24" s="29" t="s">
        <v>129</v>
      </c>
      <c r="D24" s="30">
        <v>22613</v>
      </c>
      <c r="E24" s="18" t="s">
        <v>136</v>
      </c>
      <c r="F24" s="19">
        <v>3445.48</v>
      </c>
      <c r="G24" s="46">
        <v>3445.48</v>
      </c>
    </row>
    <row r="25" spans="2:7" x14ac:dyDescent="0.25">
      <c r="B25" s="45" t="s">
        <v>36</v>
      </c>
      <c r="C25" s="27" t="s">
        <v>129</v>
      </c>
      <c r="D25" s="27" t="s">
        <v>135</v>
      </c>
      <c r="E25" s="18" t="s">
        <v>134</v>
      </c>
      <c r="F25" s="19">
        <v>5000</v>
      </c>
      <c r="G25" s="46">
        <v>1000</v>
      </c>
    </row>
    <row r="26" spans="2:7" x14ac:dyDescent="0.25">
      <c r="B26" s="48" t="s">
        <v>36</v>
      </c>
      <c r="C26" s="31" t="s">
        <v>129</v>
      </c>
      <c r="D26" s="31" t="s">
        <v>48</v>
      </c>
      <c r="E26" s="32" t="s">
        <v>133</v>
      </c>
      <c r="F26" s="19">
        <v>1000</v>
      </c>
      <c r="G26" s="46">
        <v>1000</v>
      </c>
    </row>
    <row r="27" spans="2:7" x14ac:dyDescent="0.25">
      <c r="B27" s="45" t="s">
        <v>36</v>
      </c>
      <c r="C27" s="27" t="s">
        <v>129</v>
      </c>
      <c r="D27" s="27" t="s">
        <v>132</v>
      </c>
      <c r="E27" s="32" t="s">
        <v>131</v>
      </c>
      <c r="F27" s="19">
        <v>1000</v>
      </c>
      <c r="G27" s="46">
        <v>1000</v>
      </c>
    </row>
    <row r="28" spans="2:7" x14ac:dyDescent="0.25">
      <c r="B28" s="45" t="s">
        <v>36</v>
      </c>
      <c r="C28" s="27" t="s">
        <v>129</v>
      </c>
      <c r="D28" s="27" t="s">
        <v>46</v>
      </c>
      <c r="E28" s="18" t="s">
        <v>130</v>
      </c>
      <c r="F28" s="19">
        <v>2000</v>
      </c>
      <c r="G28" s="46">
        <v>1000</v>
      </c>
    </row>
    <row r="29" spans="2:7" x14ac:dyDescent="0.25">
      <c r="B29" s="45" t="s">
        <v>36</v>
      </c>
      <c r="C29" s="27" t="s">
        <v>129</v>
      </c>
      <c r="D29" s="27" t="s">
        <v>44</v>
      </c>
      <c r="E29" s="18" t="s">
        <v>128</v>
      </c>
      <c r="F29" s="19">
        <v>100000</v>
      </c>
      <c r="G29" s="46">
        <v>105000</v>
      </c>
    </row>
    <row r="30" spans="2:7" x14ac:dyDescent="0.25">
      <c r="B30" s="45" t="s">
        <v>36</v>
      </c>
      <c r="C30" s="27" t="s">
        <v>32</v>
      </c>
      <c r="D30" s="27" t="s">
        <v>106</v>
      </c>
      <c r="E30" s="18" t="s">
        <v>105</v>
      </c>
      <c r="F30" s="19">
        <v>29414.639999999999</v>
      </c>
      <c r="G30" s="46">
        <v>31032.5</v>
      </c>
    </row>
    <row r="31" spans="2:7" x14ac:dyDescent="0.25">
      <c r="B31" s="45" t="s">
        <v>36</v>
      </c>
      <c r="C31" s="27" t="s">
        <v>32</v>
      </c>
      <c r="D31" s="27" t="s">
        <v>104</v>
      </c>
      <c r="E31" s="18" t="s">
        <v>103</v>
      </c>
      <c r="F31" s="19">
        <v>28586.25</v>
      </c>
      <c r="G31" s="46">
        <v>14792.25</v>
      </c>
    </row>
    <row r="32" spans="2:7" x14ac:dyDescent="0.25">
      <c r="B32" s="45" t="s">
        <v>36</v>
      </c>
      <c r="C32" s="27" t="s">
        <v>32</v>
      </c>
      <c r="D32" s="27" t="s">
        <v>102</v>
      </c>
      <c r="E32" s="18" t="s">
        <v>101</v>
      </c>
      <c r="F32" s="19">
        <v>27592.36</v>
      </c>
      <c r="G32" s="46">
        <v>27592.36</v>
      </c>
    </row>
    <row r="33" spans="2:7" x14ac:dyDescent="0.25">
      <c r="B33" s="45" t="s">
        <v>36</v>
      </c>
      <c r="C33" s="27" t="s">
        <v>32</v>
      </c>
      <c r="D33" s="27" t="s">
        <v>100</v>
      </c>
      <c r="E33" s="18" t="s">
        <v>99</v>
      </c>
      <c r="F33" s="19">
        <v>20000</v>
      </c>
      <c r="G33" s="46">
        <v>20000</v>
      </c>
    </row>
    <row r="34" spans="2:7" x14ac:dyDescent="0.25">
      <c r="B34" s="45" t="s">
        <v>36</v>
      </c>
      <c r="C34" s="27" t="s">
        <v>32</v>
      </c>
      <c r="D34" s="27" t="s">
        <v>98</v>
      </c>
      <c r="E34" s="18" t="s">
        <v>97</v>
      </c>
      <c r="F34" s="19">
        <v>5000</v>
      </c>
      <c r="G34" s="46">
        <v>5000</v>
      </c>
    </row>
    <row r="35" spans="2:7" x14ac:dyDescent="0.25">
      <c r="B35" s="45" t="s">
        <v>36</v>
      </c>
      <c r="C35" s="27" t="s">
        <v>32</v>
      </c>
      <c r="D35" s="27" t="s">
        <v>96</v>
      </c>
      <c r="E35" s="18" t="s">
        <v>95</v>
      </c>
      <c r="F35" s="19">
        <v>20148.620000000003</v>
      </c>
      <c r="G35" s="46">
        <v>46536.81</v>
      </c>
    </row>
    <row r="36" spans="2:7" x14ac:dyDescent="0.25">
      <c r="B36" s="45" t="s">
        <v>36</v>
      </c>
      <c r="C36" s="27" t="s">
        <v>32</v>
      </c>
      <c r="D36" s="27" t="s">
        <v>94</v>
      </c>
      <c r="E36" s="18" t="s">
        <v>93</v>
      </c>
      <c r="F36" s="19">
        <v>8814.85</v>
      </c>
      <c r="G36" s="46">
        <v>8300.6</v>
      </c>
    </row>
    <row r="37" spans="2:7" x14ac:dyDescent="0.25">
      <c r="B37" s="45" t="s">
        <v>36</v>
      </c>
      <c r="C37" s="27" t="s">
        <v>32</v>
      </c>
      <c r="D37" s="27" t="s">
        <v>92</v>
      </c>
      <c r="E37" s="18" t="s">
        <v>91</v>
      </c>
      <c r="F37" s="19">
        <v>8984.24</v>
      </c>
      <c r="G37" s="46">
        <v>8984.35</v>
      </c>
    </row>
    <row r="38" spans="2:7" x14ac:dyDescent="0.25">
      <c r="B38" s="45" t="s">
        <v>36</v>
      </c>
      <c r="C38" s="27" t="s">
        <v>32</v>
      </c>
      <c r="D38" s="27" t="s">
        <v>90</v>
      </c>
      <c r="E38" s="18" t="s">
        <v>89</v>
      </c>
      <c r="F38" s="19">
        <v>8423.4</v>
      </c>
      <c r="G38" s="46">
        <v>12053.402900000001</v>
      </c>
    </row>
    <row r="39" spans="2:7" x14ac:dyDescent="0.25">
      <c r="B39" s="45" t="s">
        <v>36</v>
      </c>
      <c r="C39" s="27" t="s">
        <v>32</v>
      </c>
      <c r="D39" s="27" t="s">
        <v>88</v>
      </c>
      <c r="E39" s="18" t="s">
        <v>87</v>
      </c>
      <c r="F39" s="19">
        <v>10000</v>
      </c>
      <c r="G39" s="46">
        <v>20000</v>
      </c>
    </row>
    <row r="40" spans="2:7" x14ac:dyDescent="0.25">
      <c r="B40" s="45" t="s">
        <v>36</v>
      </c>
      <c r="C40" s="27" t="s">
        <v>32</v>
      </c>
      <c r="D40" s="27" t="s">
        <v>86</v>
      </c>
      <c r="E40" s="18" t="s">
        <v>85</v>
      </c>
      <c r="F40" s="19">
        <v>15500</v>
      </c>
      <c r="G40" s="46">
        <v>16000</v>
      </c>
    </row>
    <row r="41" spans="2:7" x14ac:dyDescent="0.25">
      <c r="B41" s="45" t="s">
        <v>36</v>
      </c>
      <c r="C41" s="27" t="s">
        <v>32</v>
      </c>
      <c r="D41" s="27" t="s">
        <v>84</v>
      </c>
      <c r="E41" s="18" t="s">
        <v>83</v>
      </c>
      <c r="F41" s="19">
        <v>3000</v>
      </c>
      <c r="G41" s="46">
        <v>2300</v>
      </c>
    </row>
    <row r="42" spans="2:7" x14ac:dyDescent="0.25">
      <c r="B42" s="45" t="s">
        <v>36</v>
      </c>
      <c r="C42" s="27" t="s">
        <v>32</v>
      </c>
      <c r="D42" s="27" t="s">
        <v>82</v>
      </c>
      <c r="E42" s="18" t="s">
        <v>81</v>
      </c>
      <c r="F42" s="19">
        <v>85000</v>
      </c>
      <c r="G42" s="46">
        <v>85000</v>
      </c>
    </row>
    <row r="43" spans="2:7" x14ac:dyDescent="0.25">
      <c r="B43" s="45" t="s">
        <v>36</v>
      </c>
      <c r="C43" s="27" t="s">
        <v>32</v>
      </c>
      <c r="D43" s="27" t="s">
        <v>80</v>
      </c>
      <c r="E43" s="18" t="s">
        <v>79</v>
      </c>
      <c r="F43" s="19">
        <v>10000</v>
      </c>
      <c r="G43" s="46">
        <v>10000</v>
      </c>
    </row>
    <row r="44" spans="2:7" x14ac:dyDescent="0.25">
      <c r="B44" s="45" t="s">
        <v>36</v>
      </c>
      <c r="C44" s="27" t="s">
        <v>32</v>
      </c>
      <c r="D44" s="27" t="s">
        <v>78</v>
      </c>
      <c r="E44" s="18" t="s">
        <v>77</v>
      </c>
      <c r="F44" s="19">
        <v>7000</v>
      </c>
      <c r="G44" s="46">
        <v>7000</v>
      </c>
    </row>
    <row r="45" spans="2:7" x14ac:dyDescent="0.25">
      <c r="B45" s="45" t="s">
        <v>36</v>
      </c>
      <c r="C45" s="27" t="s">
        <v>32</v>
      </c>
      <c r="D45" s="27" t="s">
        <v>76</v>
      </c>
      <c r="E45" s="18" t="s">
        <v>75</v>
      </c>
      <c r="F45" s="19">
        <v>6000</v>
      </c>
      <c r="G45" s="46">
        <v>6000</v>
      </c>
    </row>
    <row r="46" spans="2:7" x14ac:dyDescent="0.25">
      <c r="B46" s="45" t="s">
        <v>36</v>
      </c>
      <c r="C46" s="27" t="s">
        <v>32</v>
      </c>
      <c r="D46" s="27" t="s">
        <v>74</v>
      </c>
      <c r="E46" s="18" t="s">
        <v>73</v>
      </c>
      <c r="F46" s="19">
        <v>38000.35</v>
      </c>
      <c r="G46" s="46">
        <v>38000.35</v>
      </c>
    </row>
    <row r="47" spans="2:7" x14ac:dyDescent="0.25">
      <c r="B47" s="45" t="s">
        <v>36</v>
      </c>
      <c r="C47" s="27" t="s">
        <v>32</v>
      </c>
      <c r="D47" s="28">
        <v>22204</v>
      </c>
      <c r="E47" s="18" t="s">
        <v>72</v>
      </c>
      <c r="F47" s="19">
        <v>7701.65</v>
      </c>
      <c r="G47" s="46">
        <v>7701.01</v>
      </c>
    </row>
    <row r="48" spans="2:7" x14ac:dyDescent="0.25">
      <c r="B48" s="45" t="s">
        <v>36</v>
      </c>
      <c r="C48" s="27" t="s">
        <v>32</v>
      </c>
      <c r="D48" s="27" t="s">
        <v>71</v>
      </c>
      <c r="E48" s="18" t="s">
        <v>70</v>
      </c>
      <c r="F48" s="19">
        <v>90000</v>
      </c>
      <c r="G48" s="46">
        <v>90000</v>
      </c>
    </row>
    <row r="49" spans="2:7" x14ac:dyDescent="0.25">
      <c r="B49" s="45" t="s">
        <v>36</v>
      </c>
      <c r="C49" s="27" t="s">
        <v>32</v>
      </c>
      <c r="D49" s="27" t="s">
        <v>69</v>
      </c>
      <c r="E49" s="33" t="s">
        <v>68</v>
      </c>
      <c r="F49" s="19">
        <v>70000</v>
      </c>
      <c r="G49" s="46">
        <v>43526</v>
      </c>
    </row>
    <row r="50" spans="2:7" x14ac:dyDescent="0.25">
      <c r="B50" s="45" t="s">
        <v>36</v>
      </c>
      <c r="C50" s="27" t="s">
        <v>32</v>
      </c>
      <c r="D50" s="27" t="s">
        <v>67</v>
      </c>
      <c r="E50" s="18" t="s">
        <v>66</v>
      </c>
      <c r="F50" s="19">
        <v>200</v>
      </c>
      <c r="G50" s="46">
        <v>200</v>
      </c>
    </row>
    <row r="51" spans="2:7" x14ac:dyDescent="0.25">
      <c r="B51" s="45" t="s">
        <v>36</v>
      </c>
      <c r="C51" s="27" t="s">
        <v>32</v>
      </c>
      <c r="D51" s="27" t="s">
        <v>65</v>
      </c>
      <c r="E51" s="18" t="s">
        <v>64</v>
      </c>
      <c r="F51" s="19">
        <v>25000</v>
      </c>
      <c r="G51" s="46">
        <v>25000</v>
      </c>
    </row>
    <row r="52" spans="2:7" x14ac:dyDescent="0.25">
      <c r="B52" s="45" t="s">
        <v>36</v>
      </c>
      <c r="C52" s="27" t="s">
        <v>32</v>
      </c>
      <c r="D52" s="27" t="s">
        <v>63</v>
      </c>
      <c r="E52" s="18" t="s">
        <v>62</v>
      </c>
      <c r="F52" s="19">
        <v>40000</v>
      </c>
      <c r="G52" s="46">
        <v>40000</v>
      </c>
    </row>
    <row r="53" spans="2:7" x14ac:dyDescent="0.25">
      <c r="B53" s="45" t="s">
        <v>36</v>
      </c>
      <c r="C53" s="27" t="s">
        <v>32</v>
      </c>
      <c r="D53" s="27" t="s">
        <v>7</v>
      </c>
      <c r="E53" s="18" t="s">
        <v>61</v>
      </c>
      <c r="F53" s="19">
        <v>4000</v>
      </c>
      <c r="G53" s="46">
        <v>4000</v>
      </c>
    </row>
    <row r="54" spans="2:7" x14ac:dyDescent="0.25">
      <c r="B54" s="45" t="s">
        <v>36</v>
      </c>
      <c r="C54" s="27" t="s">
        <v>32</v>
      </c>
      <c r="D54" s="27" t="s">
        <v>60</v>
      </c>
      <c r="E54" s="18" t="s">
        <v>59</v>
      </c>
      <c r="F54" s="19">
        <v>1000</v>
      </c>
      <c r="G54" s="46">
        <v>1000</v>
      </c>
    </row>
    <row r="55" spans="2:7" x14ac:dyDescent="0.25">
      <c r="B55" s="45" t="s">
        <v>36</v>
      </c>
      <c r="C55" s="27" t="s">
        <v>32</v>
      </c>
      <c r="D55" s="27" t="s">
        <v>58</v>
      </c>
      <c r="E55" s="18" t="s">
        <v>57</v>
      </c>
      <c r="F55" s="19">
        <v>844232.88</v>
      </c>
      <c r="G55" s="46">
        <v>844232.85</v>
      </c>
    </row>
    <row r="56" spans="2:7" x14ac:dyDescent="0.25">
      <c r="B56" s="45" t="s">
        <v>36</v>
      </c>
      <c r="C56" s="27" t="s">
        <v>32</v>
      </c>
      <c r="D56" s="27" t="s">
        <v>56</v>
      </c>
      <c r="E56" s="18" t="s">
        <v>55</v>
      </c>
      <c r="F56" s="19">
        <v>13288.81</v>
      </c>
      <c r="G56" s="46">
        <f>(15400+15080*1.21)/2</f>
        <v>16823.400000000001</v>
      </c>
    </row>
    <row r="57" spans="2:7" x14ac:dyDescent="0.25">
      <c r="B57" s="45" t="s">
        <v>36</v>
      </c>
      <c r="C57" s="27" t="s">
        <v>32</v>
      </c>
      <c r="D57" s="27" t="s">
        <v>54</v>
      </c>
      <c r="E57" s="18" t="s">
        <v>53</v>
      </c>
      <c r="F57" s="19">
        <v>110000</v>
      </c>
      <c r="G57" s="46">
        <v>80000</v>
      </c>
    </row>
    <row r="58" spans="2:7" x14ac:dyDescent="0.25">
      <c r="B58" s="45" t="s">
        <v>36</v>
      </c>
      <c r="C58" s="27" t="s">
        <v>32</v>
      </c>
      <c r="D58" s="27" t="s">
        <v>52</v>
      </c>
      <c r="E58" s="18" t="s">
        <v>51</v>
      </c>
      <c r="F58" s="19">
        <v>15790.5</v>
      </c>
      <c r="G58" s="46">
        <v>15790.5</v>
      </c>
    </row>
    <row r="59" spans="2:7" x14ac:dyDescent="0.25">
      <c r="B59" s="45" t="s">
        <v>36</v>
      </c>
      <c r="C59" s="27" t="s">
        <v>32</v>
      </c>
      <c r="D59" s="27" t="s">
        <v>48</v>
      </c>
      <c r="E59" s="18" t="s">
        <v>47</v>
      </c>
      <c r="F59" s="19">
        <v>5000</v>
      </c>
      <c r="G59" s="46">
        <v>5000</v>
      </c>
    </row>
    <row r="60" spans="2:7" x14ac:dyDescent="0.25">
      <c r="B60" s="45" t="s">
        <v>36</v>
      </c>
      <c r="C60" s="27" t="s">
        <v>32</v>
      </c>
      <c r="D60" s="27" t="s">
        <v>46</v>
      </c>
      <c r="E60" s="18" t="s">
        <v>45</v>
      </c>
      <c r="F60" s="19">
        <v>6000</v>
      </c>
      <c r="G60" s="46">
        <v>6000</v>
      </c>
    </row>
    <row r="61" spans="2:7" x14ac:dyDescent="0.25">
      <c r="B61" s="45" t="s">
        <v>36</v>
      </c>
      <c r="C61" s="27" t="s">
        <v>32</v>
      </c>
      <c r="D61" s="27" t="s">
        <v>44</v>
      </c>
      <c r="E61" s="18" t="s">
        <v>43</v>
      </c>
      <c r="F61" s="19">
        <v>3000</v>
      </c>
      <c r="G61" s="46">
        <v>3000</v>
      </c>
    </row>
    <row r="62" spans="2:7" x14ac:dyDescent="0.25">
      <c r="B62" s="45" t="s">
        <v>36</v>
      </c>
      <c r="C62" s="27" t="s">
        <v>32</v>
      </c>
      <c r="D62" s="27" t="s">
        <v>42</v>
      </c>
      <c r="E62" s="33" t="s">
        <v>41</v>
      </c>
      <c r="F62" s="19">
        <v>746000</v>
      </c>
      <c r="G62" s="46">
        <v>0</v>
      </c>
    </row>
    <row r="63" spans="2:7" x14ac:dyDescent="0.25">
      <c r="B63" s="45" t="s">
        <v>36</v>
      </c>
      <c r="C63" s="27" t="s">
        <v>32</v>
      </c>
      <c r="D63" s="27" t="s">
        <v>40</v>
      </c>
      <c r="E63" s="18" t="s">
        <v>39</v>
      </c>
      <c r="F63" s="19">
        <v>10000</v>
      </c>
      <c r="G63" s="46">
        <v>10000</v>
      </c>
    </row>
    <row r="64" spans="2:7" x14ac:dyDescent="0.25">
      <c r="B64" s="45" t="s">
        <v>36</v>
      </c>
      <c r="C64" s="27" t="s">
        <v>32</v>
      </c>
      <c r="D64" s="27" t="s">
        <v>38</v>
      </c>
      <c r="E64" s="18" t="s">
        <v>37</v>
      </c>
      <c r="F64" s="19">
        <v>10000</v>
      </c>
      <c r="G64" s="46">
        <v>10000</v>
      </c>
    </row>
    <row r="65" spans="2:7" ht="15.75" thickBot="1" x14ac:dyDescent="0.3">
      <c r="B65" s="49" t="s">
        <v>36</v>
      </c>
      <c r="C65" s="50" t="s">
        <v>32</v>
      </c>
      <c r="D65" s="50" t="s">
        <v>35</v>
      </c>
      <c r="E65" s="51" t="s">
        <v>34</v>
      </c>
      <c r="F65" s="52">
        <v>30000</v>
      </c>
      <c r="G65" s="53">
        <v>15000</v>
      </c>
    </row>
    <row r="66" spans="2:7" ht="15.75" thickBot="1" x14ac:dyDescent="0.3">
      <c r="B66" s="93" t="s">
        <v>553</v>
      </c>
      <c r="C66" s="94"/>
      <c r="D66" s="94"/>
      <c r="E66" s="95"/>
      <c r="F66" s="4">
        <f>SUM(F12:F65)</f>
        <v>3343601.8045200002</v>
      </c>
      <c r="G66" s="76">
        <f>SUM(G12:G65)</f>
        <v>2629102.6781923277</v>
      </c>
    </row>
    <row r="67" spans="2:7" ht="15.75" thickBot="1" x14ac:dyDescent="0.3">
      <c r="C67" s="5"/>
      <c r="F67" s="22"/>
      <c r="G67" s="3"/>
    </row>
    <row r="68" spans="2:7" x14ac:dyDescent="0.25">
      <c r="B68" s="40" t="s">
        <v>415</v>
      </c>
      <c r="C68" s="41" t="s">
        <v>455</v>
      </c>
      <c r="D68" s="41" t="s">
        <v>25</v>
      </c>
      <c r="E68" s="42" t="s">
        <v>481</v>
      </c>
      <c r="F68" s="43">
        <v>49178.7</v>
      </c>
      <c r="G68" s="44">
        <f>53568.6963188524-7034.93</f>
        <v>46533.766318852402</v>
      </c>
    </row>
    <row r="69" spans="2:7" x14ac:dyDescent="0.25">
      <c r="B69" s="45" t="s">
        <v>415</v>
      </c>
      <c r="C69" s="27" t="s">
        <v>455</v>
      </c>
      <c r="D69" s="27" t="s">
        <v>23</v>
      </c>
      <c r="E69" s="18" t="s">
        <v>480</v>
      </c>
      <c r="F69" s="19">
        <v>86490.12</v>
      </c>
      <c r="G69" s="46">
        <v>78872.597094889512</v>
      </c>
    </row>
    <row r="70" spans="2:7" x14ac:dyDescent="0.25">
      <c r="B70" s="45" t="s">
        <v>415</v>
      </c>
      <c r="C70" s="27" t="s">
        <v>455</v>
      </c>
      <c r="D70" s="27" t="s">
        <v>21</v>
      </c>
      <c r="E70" s="18" t="s">
        <v>479</v>
      </c>
      <c r="F70" s="19">
        <v>44161.58</v>
      </c>
      <c r="G70" s="46">
        <v>24111.895699121716</v>
      </c>
    </row>
    <row r="71" spans="2:7" x14ac:dyDescent="0.25">
      <c r="B71" s="45" t="s">
        <v>415</v>
      </c>
      <c r="C71" s="27" t="s">
        <v>455</v>
      </c>
      <c r="D71" s="27" t="s">
        <v>19</v>
      </c>
      <c r="E71" s="18" t="s">
        <v>478</v>
      </c>
      <c r="F71" s="19">
        <v>56148</v>
      </c>
      <c r="G71" s="46">
        <f>51037.5324845112-3517.46</f>
        <v>47520.072484511198</v>
      </c>
    </row>
    <row r="72" spans="2:7" x14ac:dyDescent="0.25">
      <c r="B72" s="45" t="s">
        <v>415</v>
      </c>
      <c r="C72" s="27" t="s">
        <v>455</v>
      </c>
      <c r="D72" s="27" t="s">
        <v>17</v>
      </c>
      <c r="E72" s="18" t="s">
        <v>477</v>
      </c>
      <c r="F72" s="19">
        <v>39579.06</v>
      </c>
      <c r="G72" s="46">
        <f>42339.95791494-3517.46</f>
        <v>38822.497914940002</v>
      </c>
    </row>
    <row r="73" spans="2:7" x14ac:dyDescent="0.25">
      <c r="B73" s="45" t="s">
        <v>415</v>
      </c>
      <c r="C73" s="27" t="s">
        <v>455</v>
      </c>
      <c r="D73" s="27" t="s">
        <v>15</v>
      </c>
      <c r="E73" s="18" t="s">
        <v>476</v>
      </c>
      <c r="F73" s="19">
        <v>159788.01999999999</v>
      </c>
      <c r="G73" s="46">
        <v>143117.09169345451</v>
      </c>
    </row>
    <row r="74" spans="2:7" x14ac:dyDescent="0.25">
      <c r="B74" s="45" t="s">
        <v>415</v>
      </c>
      <c r="C74" s="27" t="s">
        <v>455</v>
      </c>
      <c r="D74" s="27" t="s">
        <v>13</v>
      </c>
      <c r="E74" s="18" t="s">
        <v>475</v>
      </c>
      <c r="F74" s="19">
        <v>390423.60000000003</v>
      </c>
      <c r="G74" s="46">
        <f>341665.104474684-7034.93</f>
        <v>334630.174474684</v>
      </c>
    </row>
    <row r="75" spans="2:7" x14ac:dyDescent="0.25">
      <c r="B75" s="45" t="s">
        <v>415</v>
      </c>
      <c r="C75" s="27" t="s">
        <v>455</v>
      </c>
      <c r="D75" s="27" t="s">
        <v>116</v>
      </c>
      <c r="E75" s="18" t="s">
        <v>474</v>
      </c>
      <c r="F75" s="19">
        <v>145796.42000000001</v>
      </c>
      <c r="G75" s="46">
        <v>195657.74618508125</v>
      </c>
    </row>
    <row r="76" spans="2:7" x14ac:dyDescent="0.25">
      <c r="B76" s="45" t="s">
        <v>415</v>
      </c>
      <c r="C76" s="27" t="s">
        <v>455</v>
      </c>
      <c r="D76" s="27" t="s">
        <v>114</v>
      </c>
      <c r="E76" s="18" t="s">
        <v>473</v>
      </c>
      <c r="F76" s="19">
        <v>313496.74</v>
      </c>
      <c r="G76" s="46">
        <v>391461.8496946427</v>
      </c>
    </row>
    <row r="77" spans="2:7" x14ac:dyDescent="0.25">
      <c r="B77" s="45" t="s">
        <v>415</v>
      </c>
      <c r="C77" s="27" t="s">
        <v>455</v>
      </c>
      <c r="D77" s="27" t="s">
        <v>112</v>
      </c>
      <c r="E77" s="18" t="s">
        <v>472</v>
      </c>
      <c r="F77" s="19">
        <v>1000</v>
      </c>
      <c r="G77" s="46">
        <v>0</v>
      </c>
    </row>
    <row r="78" spans="2:7" x14ac:dyDescent="0.25">
      <c r="B78" s="45" t="s">
        <v>415</v>
      </c>
      <c r="C78" s="27" t="s">
        <v>455</v>
      </c>
      <c r="D78" s="27" t="s">
        <v>11</v>
      </c>
      <c r="E78" s="18" t="s">
        <v>471</v>
      </c>
      <c r="F78" s="19">
        <v>9000</v>
      </c>
      <c r="G78" s="46">
        <v>12969.206792749317</v>
      </c>
    </row>
    <row r="79" spans="2:7" x14ac:dyDescent="0.25">
      <c r="B79" s="45" t="s">
        <v>415</v>
      </c>
      <c r="C79" s="27" t="s">
        <v>455</v>
      </c>
      <c r="D79" s="27" t="s">
        <v>9</v>
      </c>
      <c r="E79" s="18" t="s">
        <v>470</v>
      </c>
      <c r="F79" s="19">
        <v>367527.80064000003</v>
      </c>
      <c r="G79" s="46">
        <v>318795.11524318496</v>
      </c>
    </row>
    <row r="80" spans="2:7" x14ac:dyDescent="0.25">
      <c r="B80" s="45" t="s">
        <v>415</v>
      </c>
      <c r="C80" s="27" t="s">
        <v>455</v>
      </c>
      <c r="D80" s="27" t="s">
        <v>104</v>
      </c>
      <c r="E80" s="18" t="s">
        <v>469</v>
      </c>
      <c r="F80" s="19">
        <v>2000</v>
      </c>
      <c r="G80" s="46">
        <v>2000</v>
      </c>
    </row>
    <row r="81" spans="1:8" x14ac:dyDescent="0.25">
      <c r="B81" s="45" t="s">
        <v>415</v>
      </c>
      <c r="C81" s="27" t="s">
        <v>455</v>
      </c>
      <c r="D81" s="27" t="s">
        <v>468</v>
      </c>
      <c r="E81" s="18" t="s">
        <v>467</v>
      </c>
      <c r="F81" s="19">
        <v>14012</v>
      </c>
      <c r="G81" s="46">
        <v>7283.2800000000007</v>
      </c>
    </row>
    <row r="82" spans="1:8" x14ac:dyDescent="0.25">
      <c r="B82" s="45" t="s">
        <v>415</v>
      </c>
      <c r="C82" s="27" t="s">
        <v>455</v>
      </c>
      <c r="D82" s="27" t="s">
        <v>102</v>
      </c>
      <c r="E82" s="18" t="s">
        <v>466</v>
      </c>
      <c r="F82" s="19">
        <v>15730</v>
      </c>
      <c r="G82" s="46">
        <v>15730</v>
      </c>
    </row>
    <row r="83" spans="1:8" x14ac:dyDescent="0.25">
      <c r="B83" s="45" t="s">
        <v>415</v>
      </c>
      <c r="C83" s="27" t="s">
        <v>455</v>
      </c>
      <c r="D83" s="28">
        <v>21301</v>
      </c>
      <c r="E83" s="33" t="s">
        <v>570</v>
      </c>
      <c r="F83" s="19">
        <v>0</v>
      </c>
      <c r="G83" s="46">
        <v>1109.79</v>
      </c>
    </row>
    <row r="84" spans="1:8" x14ac:dyDescent="0.25">
      <c r="B84" s="45" t="s">
        <v>415</v>
      </c>
      <c r="C84" s="27" t="s">
        <v>455</v>
      </c>
      <c r="D84" s="27" t="s">
        <v>100</v>
      </c>
      <c r="E84" s="18" t="s">
        <v>465</v>
      </c>
      <c r="F84" s="19">
        <v>20000</v>
      </c>
      <c r="G84" s="46">
        <v>7890.119999999999</v>
      </c>
    </row>
    <row r="85" spans="1:8" x14ac:dyDescent="0.25">
      <c r="B85" s="45" t="s">
        <v>415</v>
      </c>
      <c r="C85" s="27" t="s">
        <v>455</v>
      </c>
      <c r="D85" s="27" t="s">
        <v>464</v>
      </c>
      <c r="E85" s="18" t="s">
        <v>463</v>
      </c>
      <c r="F85" s="19">
        <v>425000</v>
      </c>
      <c r="G85" s="46">
        <v>410000</v>
      </c>
    </row>
    <row r="86" spans="1:8" x14ac:dyDescent="0.25">
      <c r="B86" s="45" t="s">
        <v>415</v>
      </c>
      <c r="C86" s="27" t="s">
        <v>455</v>
      </c>
      <c r="D86" s="27" t="s">
        <v>80</v>
      </c>
      <c r="E86" s="18" t="s">
        <v>462</v>
      </c>
      <c r="F86" s="19">
        <v>14850</v>
      </c>
      <c r="G86" s="46">
        <v>14850</v>
      </c>
    </row>
    <row r="87" spans="1:8" x14ac:dyDescent="0.25">
      <c r="B87" s="45" t="s">
        <v>415</v>
      </c>
      <c r="C87" s="27" t="s">
        <v>455</v>
      </c>
      <c r="D87" s="27" t="s">
        <v>250</v>
      </c>
      <c r="E87" s="18" t="s">
        <v>461</v>
      </c>
      <c r="F87" s="19">
        <v>12000</v>
      </c>
      <c r="G87" s="46">
        <v>12184.7</v>
      </c>
    </row>
    <row r="88" spans="1:8" x14ac:dyDescent="0.25">
      <c r="B88" s="45" t="s">
        <v>415</v>
      </c>
      <c r="C88" s="27" t="s">
        <v>455</v>
      </c>
      <c r="D88" s="27" t="s">
        <v>460</v>
      </c>
      <c r="E88" s="18" t="s">
        <v>459</v>
      </c>
      <c r="F88" s="19">
        <v>51000</v>
      </c>
      <c r="G88" s="46">
        <v>51000</v>
      </c>
    </row>
    <row r="89" spans="1:8" x14ac:dyDescent="0.25">
      <c r="B89" s="45" t="s">
        <v>415</v>
      </c>
      <c r="C89" s="27" t="s">
        <v>455</v>
      </c>
      <c r="D89" s="27" t="s">
        <v>76</v>
      </c>
      <c r="E89" s="18" t="s">
        <v>458</v>
      </c>
      <c r="F89" s="19">
        <v>7800</v>
      </c>
      <c r="G89" s="46">
        <v>7800</v>
      </c>
    </row>
    <row r="90" spans="1:8" x14ac:dyDescent="0.25">
      <c r="B90" s="45" t="s">
        <v>415</v>
      </c>
      <c r="C90" s="27" t="s">
        <v>455</v>
      </c>
      <c r="D90" s="27" t="s">
        <v>7</v>
      </c>
      <c r="E90" s="18" t="s">
        <v>457</v>
      </c>
      <c r="F90" s="19">
        <v>7000</v>
      </c>
      <c r="G90" s="46">
        <v>6800</v>
      </c>
    </row>
    <row r="91" spans="1:8" x14ac:dyDescent="0.25">
      <c r="B91" s="45" t="s">
        <v>415</v>
      </c>
      <c r="C91" s="27" t="s">
        <v>455</v>
      </c>
      <c r="D91" s="27" t="s">
        <v>435</v>
      </c>
      <c r="E91" s="18" t="s">
        <v>456</v>
      </c>
      <c r="F91" s="19">
        <v>29509.17</v>
      </c>
      <c r="G91" s="46">
        <v>0</v>
      </c>
    </row>
    <row r="92" spans="1:8" x14ac:dyDescent="0.25">
      <c r="B92" s="45" t="s">
        <v>415</v>
      </c>
      <c r="C92" s="27" t="s">
        <v>455</v>
      </c>
      <c r="D92" s="27" t="s">
        <v>454</v>
      </c>
      <c r="E92" s="18" t="s">
        <v>453</v>
      </c>
      <c r="F92" s="19">
        <v>30000</v>
      </c>
      <c r="G92" s="46">
        <v>30000</v>
      </c>
    </row>
    <row r="93" spans="1:8" x14ac:dyDescent="0.25">
      <c r="B93" s="54" t="s">
        <v>415</v>
      </c>
      <c r="C93" s="39" t="s">
        <v>455</v>
      </c>
      <c r="D93" s="39" t="s">
        <v>586</v>
      </c>
      <c r="E93" s="18" t="s">
        <v>588</v>
      </c>
      <c r="F93" s="19">
        <v>0</v>
      </c>
      <c r="G93" s="46">
        <v>1538748.64</v>
      </c>
    </row>
    <row r="94" spans="1:8" x14ac:dyDescent="0.25">
      <c r="B94" s="45" t="s">
        <v>415</v>
      </c>
      <c r="C94" s="27" t="s">
        <v>448</v>
      </c>
      <c r="D94" s="27" t="s">
        <v>76</v>
      </c>
      <c r="E94" s="18" t="s">
        <v>447</v>
      </c>
      <c r="F94" s="19">
        <v>10000</v>
      </c>
      <c r="G94" s="46">
        <v>10000</v>
      </c>
    </row>
    <row r="95" spans="1:8" x14ac:dyDescent="0.25">
      <c r="A95" s="25"/>
      <c r="B95" s="45" t="s">
        <v>415</v>
      </c>
      <c r="C95" s="27" t="s">
        <v>448</v>
      </c>
      <c r="D95" s="39" t="s">
        <v>589</v>
      </c>
      <c r="E95" s="18" t="s">
        <v>449</v>
      </c>
      <c r="F95" s="19">
        <v>100000</v>
      </c>
      <c r="G95" s="46">
        <v>0</v>
      </c>
      <c r="H95" s="25"/>
    </row>
    <row r="96" spans="1:8" x14ac:dyDescent="0.25">
      <c r="A96" s="25"/>
      <c r="B96" s="54" t="s">
        <v>415</v>
      </c>
      <c r="C96" s="39" t="s">
        <v>448</v>
      </c>
      <c r="D96" s="39" t="s">
        <v>591</v>
      </c>
      <c r="E96" s="18" t="s">
        <v>590</v>
      </c>
      <c r="F96" s="19">
        <v>0</v>
      </c>
      <c r="G96" s="46">
        <v>119600</v>
      </c>
      <c r="H96" s="25"/>
    </row>
    <row r="97" spans="2:7" x14ac:dyDescent="0.25">
      <c r="B97" s="45" t="s">
        <v>415</v>
      </c>
      <c r="C97" s="27" t="s">
        <v>440</v>
      </c>
      <c r="D97" s="27" t="s">
        <v>104</v>
      </c>
      <c r="E97" s="18" t="s">
        <v>446</v>
      </c>
      <c r="F97" s="19">
        <v>20000</v>
      </c>
      <c r="G97" s="46">
        <v>20000</v>
      </c>
    </row>
    <row r="98" spans="2:7" x14ac:dyDescent="0.25">
      <c r="B98" s="45" t="s">
        <v>415</v>
      </c>
      <c r="C98" s="27" t="s">
        <v>440</v>
      </c>
      <c r="D98" s="27" t="s">
        <v>94</v>
      </c>
      <c r="E98" s="18" t="s">
        <v>445</v>
      </c>
      <c r="F98" s="19">
        <v>45000</v>
      </c>
      <c r="G98" s="46">
        <v>45000</v>
      </c>
    </row>
    <row r="99" spans="2:7" x14ac:dyDescent="0.25">
      <c r="B99" s="45" t="s">
        <v>415</v>
      </c>
      <c r="C99" s="27" t="s">
        <v>440</v>
      </c>
      <c r="D99" s="27" t="s">
        <v>76</v>
      </c>
      <c r="E99" s="18" t="s">
        <v>444</v>
      </c>
      <c r="F99" s="19">
        <v>10000</v>
      </c>
      <c r="G99" s="46">
        <v>10000</v>
      </c>
    </row>
    <row r="100" spans="2:7" x14ac:dyDescent="0.25">
      <c r="B100" s="45" t="s">
        <v>415</v>
      </c>
      <c r="C100" s="27" t="s">
        <v>440</v>
      </c>
      <c r="D100" s="27" t="s">
        <v>56</v>
      </c>
      <c r="E100" s="18" t="s">
        <v>443</v>
      </c>
      <c r="F100" s="19">
        <v>25000</v>
      </c>
      <c r="G100" s="46">
        <v>25000</v>
      </c>
    </row>
    <row r="101" spans="2:7" x14ac:dyDescent="0.25">
      <c r="B101" s="45" t="s">
        <v>415</v>
      </c>
      <c r="C101" s="27" t="s">
        <v>440</v>
      </c>
      <c r="D101" s="27" t="s">
        <v>442</v>
      </c>
      <c r="E101" s="18" t="s">
        <v>441</v>
      </c>
      <c r="F101" s="19">
        <v>24000</v>
      </c>
      <c r="G101" s="46">
        <v>0</v>
      </c>
    </row>
    <row r="102" spans="2:7" x14ac:dyDescent="0.25">
      <c r="B102" s="45" t="s">
        <v>415</v>
      </c>
      <c r="C102" s="27" t="s">
        <v>440</v>
      </c>
      <c r="D102" s="27" t="s">
        <v>439</v>
      </c>
      <c r="E102" s="18" t="s">
        <v>438</v>
      </c>
      <c r="F102" s="19">
        <v>7000</v>
      </c>
      <c r="G102" s="46">
        <v>3000</v>
      </c>
    </row>
    <row r="103" spans="2:7" x14ac:dyDescent="0.25">
      <c r="B103" s="45" t="s">
        <v>415</v>
      </c>
      <c r="C103" s="27" t="s">
        <v>436</v>
      </c>
      <c r="D103" s="27" t="s">
        <v>417</v>
      </c>
      <c r="E103" s="18" t="s">
        <v>437</v>
      </c>
      <c r="F103" s="38">
        <v>315000</v>
      </c>
      <c r="G103" s="46">
        <v>0</v>
      </c>
    </row>
    <row r="104" spans="2:7" x14ac:dyDescent="0.25">
      <c r="B104" s="45" t="s">
        <v>415</v>
      </c>
      <c r="C104" s="27" t="s">
        <v>436</v>
      </c>
      <c r="D104" s="27" t="s">
        <v>435</v>
      </c>
      <c r="E104" s="18" t="s">
        <v>434</v>
      </c>
      <c r="F104" s="19">
        <v>472000</v>
      </c>
      <c r="G104" s="46">
        <v>0</v>
      </c>
    </row>
    <row r="105" spans="2:7" x14ac:dyDescent="0.25">
      <c r="B105" s="45" t="s">
        <v>415</v>
      </c>
      <c r="C105" s="27" t="s">
        <v>433</v>
      </c>
      <c r="D105" s="27" t="s">
        <v>214</v>
      </c>
      <c r="E105" s="33" t="s">
        <v>432</v>
      </c>
      <c r="F105" s="19">
        <v>5000</v>
      </c>
      <c r="G105" s="46">
        <v>5000</v>
      </c>
    </row>
    <row r="106" spans="2:7" x14ac:dyDescent="0.25">
      <c r="B106" s="45" t="s">
        <v>415</v>
      </c>
      <c r="C106" s="27" t="s">
        <v>431</v>
      </c>
      <c r="D106" s="27" t="s">
        <v>56</v>
      </c>
      <c r="E106" s="33" t="s">
        <v>430</v>
      </c>
      <c r="F106" s="19">
        <v>1232393.8799999999</v>
      </c>
      <c r="G106" s="46">
        <v>1479541.2183618648</v>
      </c>
    </row>
    <row r="107" spans="2:7" x14ac:dyDescent="0.25">
      <c r="B107" s="54" t="s">
        <v>415</v>
      </c>
      <c r="C107" s="39" t="s">
        <v>431</v>
      </c>
      <c r="D107" s="39" t="s">
        <v>201</v>
      </c>
      <c r="E107" s="33" t="s">
        <v>573</v>
      </c>
      <c r="F107" s="19">
        <v>0</v>
      </c>
      <c r="G107" s="46">
        <v>173354.91</v>
      </c>
    </row>
    <row r="108" spans="2:7" x14ac:dyDescent="0.25">
      <c r="B108" s="45" t="s">
        <v>415</v>
      </c>
      <c r="C108" s="27" t="s">
        <v>429</v>
      </c>
      <c r="D108" s="27" t="s">
        <v>56</v>
      </c>
      <c r="E108" s="33" t="s">
        <v>428</v>
      </c>
      <c r="F108" s="19">
        <v>336000</v>
      </c>
      <c r="G108" s="46">
        <v>342000</v>
      </c>
    </row>
    <row r="109" spans="2:7" x14ac:dyDescent="0.25">
      <c r="B109" s="55" t="s">
        <v>415</v>
      </c>
      <c r="C109" s="56" t="s">
        <v>429</v>
      </c>
      <c r="D109" s="39" t="s">
        <v>38</v>
      </c>
      <c r="E109" s="33" t="s">
        <v>574</v>
      </c>
      <c r="F109" s="19">
        <v>0</v>
      </c>
      <c r="G109" s="46">
        <v>88907.82</v>
      </c>
    </row>
    <row r="110" spans="2:7" x14ac:dyDescent="0.25">
      <c r="B110" s="45" t="s">
        <v>415</v>
      </c>
      <c r="C110" s="27" t="s">
        <v>427</v>
      </c>
      <c r="D110" s="27" t="s">
        <v>58</v>
      </c>
      <c r="E110" s="33" t="s">
        <v>426</v>
      </c>
      <c r="F110" s="19">
        <v>968313.6</v>
      </c>
      <c r="G110" s="46">
        <v>1162496.6689974505</v>
      </c>
    </row>
    <row r="111" spans="2:7" x14ac:dyDescent="0.25">
      <c r="B111" s="45" t="s">
        <v>415</v>
      </c>
      <c r="C111" s="27" t="s">
        <v>422</v>
      </c>
      <c r="D111" s="27" t="s">
        <v>94</v>
      </c>
      <c r="E111" s="33" t="s">
        <v>423</v>
      </c>
      <c r="F111" s="19">
        <v>109623.72</v>
      </c>
      <c r="G111" s="46">
        <v>133856.25</v>
      </c>
    </row>
    <row r="112" spans="2:7" x14ac:dyDescent="0.25">
      <c r="B112" s="45" t="s">
        <v>415</v>
      </c>
      <c r="C112" s="27" t="s">
        <v>422</v>
      </c>
      <c r="D112" s="27" t="s">
        <v>82</v>
      </c>
      <c r="E112" s="33" t="s">
        <v>421</v>
      </c>
      <c r="F112" s="19">
        <v>520000</v>
      </c>
      <c r="G112" s="46">
        <v>520000</v>
      </c>
    </row>
    <row r="113" spans="2:8" x14ac:dyDescent="0.25">
      <c r="B113" s="45" t="s">
        <v>415</v>
      </c>
      <c r="C113" s="27" t="s">
        <v>418</v>
      </c>
      <c r="D113" s="27" t="s">
        <v>76</v>
      </c>
      <c r="E113" s="18" t="s">
        <v>420</v>
      </c>
      <c r="F113" s="19">
        <v>4000</v>
      </c>
      <c r="G113" s="46">
        <v>4000</v>
      </c>
    </row>
    <row r="114" spans="2:8" x14ac:dyDescent="0.25">
      <c r="B114" s="45" t="s">
        <v>415</v>
      </c>
      <c r="C114" s="27" t="s">
        <v>418</v>
      </c>
      <c r="D114" s="27" t="s">
        <v>56</v>
      </c>
      <c r="E114" s="18" t="s">
        <v>419</v>
      </c>
      <c r="F114" s="19">
        <v>1705836.41</v>
      </c>
      <c r="G114" s="46">
        <v>1705836.41</v>
      </c>
    </row>
    <row r="115" spans="2:8" x14ac:dyDescent="0.25">
      <c r="B115" s="45" t="s">
        <v>415</v>
      </c>
      <c r="C115" s="27" t="s">
        <v>418</v>
      </c>
      <c r="D115" s="27" t="s">
        <v>417</v>
      </c>
      <c r="E115" s="18" t="s">
        <v>416</v>
      </c>
      <c r="F115" s="19">
        <v>7000</v>
      </c>
      <c r="G115" s="46">
        <v>5000</v>
      </c>
      <c r="H115" s="24"/>
    </row>
    <row r="116" spans="2:8" ht="15.75" thickBot="1" x14ac:dyDescent="0.3">
      <c r="B116" s="49" t="s">
        <v>415</v>
      </c>
      <c r="C116" s="50" t="s">
        <v>414</v>
      </c>
      <c r="D116" s="50" t="s">
        <v>326</v>
      </c>
      <c r="E116" s="51" t="s">
        <v>413</v>
      </c>
      <c r="F116" s="52">
        <v>300</v>
      </c>
      <c r="G116" s="53">
        <v>300</v>
      </c>
    </row>
    <row r="117" spans="2:8" ht="15.75" thickBot="1" x14ac:dyDescent="0.3">
      <c r="B117" s="87" t="s">
        <v>554</v>
      </c>
      <c r="C117" s="88"/>
      <c r="D117" s="88"/>
      <c r="E117" s="89"/>
      <c r="F117" s="57">
        <f>SUM(F68:F116)</f>
        <v>8207958.8206399996</v>
      </c>
      <c r="G117" s="77">
        <f>SUM(G68:G116)</f>
        <v>9590781.8209554274</v>
      </c>
    </row>
    <row r="118" spans="2:8" ht="15.75" thickBot="1" x14ac:dyDescent="0.3">
      <c r="C118" s="5"/>
      <c r="F118" s="22"/>
      <c r="G118" s="3"/>
    </row>
    <row r="119" spans="2:8" x14ac:dyDescent="0.25">
      <c r="B119" s="40" t="s">
        <v>452</v>
      </c>
      <c r="C119" s="41" t="s">
        <v>541</v>
      </c>
      <c r="D119" s="41" t="s">
        <v>19</v>
      </c>
      <c r="E119" s="42" t="s">
        <v>545</v>
      </c>
      <c r="F119" s="43">
        <v>28074</v>
      </c>
      <c r="G119" s="44">
        <v>21567.957883592408</v>
      </c>
    </row>
    <row r="120" spans="2:8" x14ac:dyDescent="0.25">
      <c r="B120" s="45" t="s">
        <v>452</v>
      </c>
      <c r="C120" s="27" t="s">
        <v>541</v>
      </c>
      <c r="D120" s="27" t="s">
        <v>17</v>
      </c>
      <c r="E120" s="18" t="s">
        <v>544</v>
      </c>
      <c r="F120" s="19">
        <v>1078.06</v>
      </c>
      <c r="G120" s="46">
        <v>238.18578402354635</v>
      </c>
    </row>
    <row r="121" spans="2:8" x14ac:dyDescent="0.25">
      <c r="B121" s="45" t="s">
        <v>452</v>
      </c>
      <c r="C121" s="27" t="s">
        <v>541</v>
      </c>
      <c r="D121" s="27" t="s">
        <v>15</v>
      </c>
      <c r="E121" s="18" t="s">
        <v>543</v>
      </c>
      <c r="F121" s="19">
        <v>18520.740000000002</v>
      </c>
      <c r="G121" s="46">
        <v>36176.969358326627</v>
      </c>
    </row>
    <row r="122" spans="2:8" x14ac:dyDescent="0.25">
      <c r="B122" s="45" t="s">
        <v>452</v>
      </c>
      <c r="C122" s="27" t="s">
        <v>541</v>
      </c>
      <c r="D122" s="27" t="s">
        <v>13</v>
      </c>
      <c r="E122" s="18" t="s">
        <v>542</v>
      </c>
      <c r="F122" s="19">
        <v>40215</v>
      </c>
      <c r="G122" s="46">
        <f>24379.7403644885-7034.93</f>
        <v>17344.810364488501</v>
      </c>
    </row>
    <row r="123" spans="2:8" x14ac:dyDescent="0.25">
      <c r="B123" s="45" t="s">
        <v>452</v>
      </c>
      <c r="C123" s="27" t="s">
        <v>541</v>
      </c>
      <c r="D123" s="27" t="s">
        <v>9</v>
      </c>
      <c r="E123" s="18" t="s">
        <v>540</v>
      </c>
      <c r="F123" s="19">
        <v>25135.910799999998</v>
      </c>
      <c r="G123" s="46">
        <v>13088.918474919739</v>
      </c>
    </row>
    <row r="124" spans="2:8" x14ac:dyDescent="0.25">
      <c r="B124" s="45" t="s">
        <v>452</v>
      </c>
      <c r="C124" s="27" t="s">
        <v>508</v>
      </c>
      <c r="D124" s="27" t="s">
        <v>23</v>
      </c>
      <c r="E124" s="18" t="s">
        <v>539</v>
      </c>
      <c r="F124" s="19">
        <v>30271.54</v>
      </c>
      <c r="G124" s="46">
        <v>32962.951751173496</v>
      </c>
    </row>
    <row r="125" spans="2:8" x14ac:dyDescent="0.25">
      <c r="B125" s="45" t="s">
        <v>452</v>
      </c>
      <c r="C125" s="27" t="s">
        <v>508</v>
      </c>
      <c r="D125" s="27" t="s">
        <v>21</v>
      </c>
      <c r="E125" s="18" t="s">
        <v>538</v>
      </c>
      <c r="F125" s="19">
        <v>252825.16</v>
      </c>
      <c r="G125" s="46">
        <f>471159.536206289-7034.93</f>
        <v>464124.60620628903</v>
      </c>
    </row>
    <row r="126" spans="2:8" x14ac:dyDescent="0.25">
      <c r="B126" s="45" t="s">
        <v>452</v>
      </c>
      <c r="C126" s="27" t="s">
        <v>508</v>
      </c>
      <c r="D126" s="27" t="s">
        <v>17</v>
      </c>
      <c r="E126" s="18" t="s">
        <v>537</v>
      </c>
      <c r="F126" s="19">
        <v>45241.54</v>
      </c>
      <c r="G126" s="46">
        <v>70956.075605915685</v>
      </c>
    </row>
    <row r="127" spans="2:8" x14ac:dyDescent="0.25">
      <c r="B127" s="45" t="s">
        <v>452</v>
      </c>
      <c r="C127" s="27" t="s">
        <v>508</v>
      </c>
      <c r="D127" s="27" t="s">
        <v>536</v>
      </c>
      <c r="E127" s="18" t="s">
        <v>592</v>
      </c>
      <c r="F127" s="19">
        <v>220807.98</v>
      </c>
      <c r="G127" s="46">
        <v>35721.668940377494</v>
      </c>
    </row>
    <row r="128" spans="2:8" x14ac:dyDescent="0.25">
      <c r="B128" s="45" t="s">
        <v>452</v>
      </c>
      <c r="C128" s="27" t="s">
        <v>508</v>
      </c>
      <c r="D128" s="27" t="s">
        <v>535</v>
      </c>
      <c r="E128" s="18" t="s">
        <v>593</v>
      </c>
      <c r="F128" s="19">
        <v>28944.3</v>
      </c>
      <c r="G128" s="46">
        <v>4401.1692169111175</v>
      </c>
    </row>
    <row r="129" spans="2:7" x14ac:dyDescent="0.25">
      <c r="B129" s="45" t="s">
        <v>452</v>
      </c>
      <c r="C129" s="27" t="s">
        <v>508</v>
      </c>
      <c r="D129" s="27" t="s">
        <v>15</v>
      </c>
      <c r="E129" s="18" t="s">
        <v>534</v>
      </c>
      <c r="F129" s="19">
        <v>186148.53</v>
      </c>
      <c r="G129" s="46">
        <v>338510.79204666475</v>
      </c>
    </row>
    <row r="130" spans="2:7" x14ac:dyDescent="0.25">
      <c r="B130" s="45" t="s">
        <v>452</v>
      </c>
      <c r="C130" s="27" t="s">
        <v>508</v>
      </c>
      <c r="D130" s="27" t="s">
        <v>13</v>
      </c>
      <c r="E130" s="18" t="s">
        <v>533</v>
      </c>
      <c r="F130" s="19">
        <v>698426.86</v>
      </c>
      <c r="G130" s="46">
        <v>982176.08907928027</v>
      </c>
    </row>
    <row r="131" spans="2:7" x14ac:dyDescent="0.25">
      <c r="B131" s="45" t="s">
        <v>452</v>
      </c>
      <c r="C131" s="27" t="s">
        <v>508</v>
      </c>
      <c r="D131" s="27" t="s">
        <v>532</v>
      </c>
      <c r="E131" s="18" t="s">
        <v>594</v>
      </c>
      <c r="F131" s="19">
        <v>130494</v>
      </c>
      <c r="G131" s="46">
        <v>20476.498136281327</v>
      </c>
    </row>
    <row r="132" spans="2:7" x14ac:dyDescent="0.25">
      <c r="B132" s="45" t="s">
        <v>452</v>
      </c>
      <c r="C132" s="27" t="s">
        <v>508</v>
      </c>
      <c r="D132" s="27" t="s">
        <v>531</v>
      </c>
      <c r="E132" s="18" t="s">
        <v>595</v>
      </c>
      <c r="F132" s="19">
        <v>509390</v>
      </c>
      <c r="G132" s="46">
        <f>77383.5404571192-7034.93</f>
        <v>70348.610457119212</v>
      </c>
    </row>
    <row r="133" spans="2:7" x14ac:dyDescent="0.25">
      <c r="B133" s="45" t="s">
        <v>452</v>
      </c>
      <c r="C133" s="27" t="s">
        <v>508</v>
      </c>
      <c r="D133" s="27" t="s">
        <v>11</v>
      </c>
      <c r="E133" s="18" t="s">
        <v>530</v>
      </c>
      <c r="F133" s="19">
        <v>120000</v>
      </c>
      <c r="G133" s="46">
        <v>189515.50593152651</v>
      </c>
    </row>
    <row r="134" spans="2:7" x14ac:dyDescent="0.25">
      <c r="B134" s="45" t="s">
        <v>452</v>
      </c>
      <c r="C134" s="27" t="s">
        <v>508</v>
      </c>
      <c r="D134" s="27" t="s">
        <v>529</v>
      </c>
      <c r="E134" s="18" t="s">
        <v>596</v>
      </c>
      <c r="F134" s="19">
        <v>80000</v>
      </c>
      <c r="G134" s="46">
        <v>113837.96456101559</v>
      </c>
    </row>
    <row r="135" spans="2:7" x14ac:dyDescent="0.25">
      <c r="B135" s="45" t="s">
        <v>452</v>
      </c>
      <c r="C135" s="27" t="s">
        <v>508</v>
      </c>
      <c r="D135" s="27" t="s">
        <v>9</v>
      </c>
      <c r="E135" s="18" t="s">
        <v>528</v>
      </c>
      <c r="F135" s="19">
        <v>346893.29817999993</v>
      </c>
      <c r="G135" s="46">
        <v>345617.15041366481</v>
      </c>
    </row>
    <row r="136" spans="2:7" x14ac:dyDescent="0.25">
      <c r="B136" s="45" t="s">
        <v>452</v>
      </c>
      <c r="C136" s="27" t="s">
        <v>508</v>
      </c>
      <c r="D136" s="27" t="s">
        <v>527</v>
      </c>
      <c r="E136" s="18" t="s">
        <v>597</v>
      </c>
      <c r="F136" s="19">
        <v>254435.97607999999</v>
      </c>
      <c r="G136" s="46">
        <v>316134.13461434341</v>
      </c>
    </row>
    <row r="137" spans="2:7" x14ac:dyDescent="0.25">
      <c r="B137" s="45" t="s">
        <v>452</v>
      </c>
      <c r="C137" s="27" t="s">
        <v>508</v>
      </c>
      <c r="D137" s="27" t="s">
        <v>108</v>
      </c>
      <c r="E137" s="18" t="s">
        <v>526</v>
      </c>
      <c r="F137" s="19">
        <v>12000</v>
      </c>
      <c r="G137" s="46">
        <v>1698.0140031697129</v>
      </c>
    </row>
    <row r="138" spans="2:7" x14ac:dyDescent="0.25">
      <c r="B138" s="45" t="s">
        <v>452</v>
      </c>
      <c r="C138" s="27" t="s">
        <v>508</v>
      </c>
      <c r="D138" s="27" t="s">
        <v>468</v>
      </c>
      <c r="E138" s="18" t="s">
        <v>525</v>
      </c>
      <c r="F138" s="19">
        <v>29141.64</v>
      </c>
      <c r="G138" s="46">
        <v>19896</v>
      </c>
    </row>
    <row r="139" spans="2:7" x14ac:dyDescent="0.25">
      <c r="B139" s="45" t="s">
        <v>452</v>
      </c>
      <c r="C139" s="27" t="s">
        <v>508</v>
      </c>
      <c r="D139" s="27" t="s">
        <v>102</v>
      </c>
      <c r="E139" s="18" t="s">
        <v>524</v>
      </c>
      <c r="F139" s="19">
        <v>8000</v>
      </c>
      <c r="G139" s="46">
        <v>8000</v>
      </c>
    </row>
    <row r="140" spans="2:7" x14ac:dyDescent="0.25">
      <c r="B140" s="45" t="s">
        <v>452</v>
      </c>
      <c r="C140" s="27" t="s">
        <v>508</v>
      </c>
      <c r="D140" s="27" t="s">
        <v>100</v>
      </c>
      <c r="E140" s="18" t="s">
        <v>523</v>
      </c>
      <c r="F140" s="19">
        <v>11000</v>
      </c>
      <c r="G140" s="46">
        <v>11000</v>
      </c>
    </row>
    <row r="141" spans="2:7" x14ac:dyDescent="0.25">
      <c r="B141" s="45" t="s">
        <v>452</v>
      </c>
      <c r="C141" s="27" t="s">
        <v>508</v>
      </c>
      <c r="D141" s="27" t="s">
        <v>96</v>
      </c>
      <c r="E141" s="18" t="s">
        <v>522</v>
      </c>
      <c r="F141" s="19">
        <v>2000</v>
      </c>
      <c r="G141" s="46">
        <v>2000</v>
      </c>
    </row>
    <row r="142" spans="2:7" x14ac:dyDescent="0.25">
      <c r="B142" s="45" t="s">
        <v>452</v>
      </c>
      <c r="C142" s="27" t="s">
        <v>508</v>
      </c>
      <c r="D142" s="27" t="s">
        <v>88</v>
      </c>
      <c r="E142" s="18" t="s">
        <v>521</v>
      </c>
      <c r="F142" s="19">
        <v>2000</v>
      </c>
      <c r="G142" s="46">
        <v>2000</v>
      </c>
    </row>
    <row r="143" spans="2:7" x14ac:dyDescent="0.25">
      <c r="B143" s="45" t="s">
        <v>452</v>
      </c>
      <c r="C143" s="27" t="s">
        <v>508</v>
      </c>
      <c r="D143" s="27" t="s">
        <v>80</v>
      </c>
      <c r="E143" s="18" t="s">
        <v>520</v>
      </c>
      <c r="F143" s="19">
        <v>12000</v>
      </c>
      <c r="G143" s="46">
        <v>12000</v>
      </c>
    </row>
    <row r="144" spans="2:7" x14ac:dyDescent="0.25">
      <c r="B144" s="45" t="s">
        <v>452</v>
      </c>
      <c r="C144" s="27" t="s">
        <v>508</v>
      </c>
      <c r="D144" s="27" t="s">
        <v>250</v>
      </c>
      <c r="E144" s="18" t="s">
        <v>519</v>
      </c>
      <c r="F144" s="38">
        <v>35000</v>
      </c>
      <c r="G144" s="46">
        <v>21780</v>
      </c>
    </row>
    <row r="145" spans="2:7" x14ac:dyDescent="0.25">
      <c r="B145" s="45" t="s">
        <v>452</v>
      </c>
      <c r="C145" s="27" t="s">
        <v>508</v>
      </c>
      <c r="D145" s="27" t="s">
        <v>518</v>
      </c>
      <c r="E145" s="18" t="s">
        <v>598</v>
      </c>
      <c r="F145" s="19">
        <v>8000</v>
      </c>
      <c r="G145" s="46">
        <v>0</v>
      </c>
    </row>
    <row r="146" spans="2:7" x14ac:dyDescent="0.25">
      <c r="B146" s="45" t="s">
        <v>452</v>
      </c>
      <c r="C146" s="27" t="s">
        <v>508</v>
      </c>
      <c r="D146" s="27" t="s">
        <v>517</v>
      </c>
      <c r="E146" s="18" t="s">
        <v>516</v>
      </c>
      <c r="F146" s="19">
        <v>4000</v>
      </c>
      <c r="G146" s="46">
        <v>4000</v>
      </c>
    </row>
    <row r="147" spans="2:7" x14ac:dyDescent="0.25">
      <c r="B147" s="45" t="s">
        <v>452</v>
      </c>
      <c r="C147" s="27" t="s">
        <v>508</v>
      </c>
      <c r="D147" s="27" t="s">
        <v>76</v>
      </c>
      <c r="E147" s="18" t="s">
        <v>515</v>
      </c>
      <c r="F147" s="19">
        <v>2000</v>
      </c>
      <c r="G147" s="46">
        <v>2000</v>
      </c>
    </row>
    <row r="148" spans="2:7" x14ac:dyDescent="0.25">
      <c r="B148" s="45" t="s">
        <v>452</v>
      </c>
      <c r="C148" s="27" t="s">
        <v>508</v>
      </c>
      <c r="D148" s="27" t="s">
        <v>514</v>
      </c>
      <c r="E148" s="18" t="s">
        <v>513</v>
      </c>
      <c r="F148" s="19">
        <v>4000</v>
      </c>
      <c r="G148" s="46">
        <v>4000</v>
      </c>
    </row>
    <row r="149" spans="2:7" x14ac:dyDescent="0.25">
      <c r="B149" s="45" t="s">
        <v>452</v>
      </c>
      <c r="C149" s="27" t="s">
        <v>508</v>
      </c>
      <c r="D149" s="27" t="s">
        <v>74</v>
      </c>
      <c r="E149" s="18" t="s">
        <v>512</v>
      </c>
      <c r="F149" s="19">
        <v>5000</v>
      </c>
      <c r="G149" s="46">
        <v>5000</v>
      </c>
    </row>
    <row r="150" spans="2:7" x14ac:dyDescent="0.25">
      <c r="B150" s="45" t="s">
        <v>452</v>
      </c>
      <c r="C150" s="27" t="s">
        <v>508</v>
      </c>
      <c r="D150" s="27" t="s">
        <v>48</v>
      </c>
      <c r="E150" s="18" t="s">
        <v>511</v>
      </c>
      <c r="F150" s="19">
        <v>2000</v>
      </c>
      <c r="G150" s="46">
        <v>2000</v>
      </c>
    </row>
    <row r="151" spans="2:7" x14ac:dyDescent="0.25">
      <c r="B151" s="45" t="s">
        <v>452</v>
      </c>
      <c r="C151" s="27" t="s">
        <v>508</v>
      </c>
      <c r="D151" s="27" t="s">
        <v>46</v>
      </c>
      <c r="E151" s="18" t="s">
        <v>510</v>
      </c>
      <c r="F151" s="19">
        <v>2000</v>
      </c>
      <c r="G151" s="46">
        <v>2000</v>
      </c>
    </row>
    <row r="152" spans="2:7" x14ac:dyDescent="0.25">
      <c r="B152" s="45" t="s">
        <v>452</v>
      </c>
      <c r="C152" s="27" t="s">
        <v>508</v>
      </c>
      <c r="D152" s="27" t="s">
        <v>38</v>
      </c>
      <c r="E152" s="18" t="s">
        <v>509</v>
      </c>
      <c r="F152" s="19">
        <v>3000</v>
      </c>
      <c r="G152" s="46">
        <v>3000</v>
      </c>
    </row>
    <row r="153" spans="2:7" x14ac:dyDescent="0.25">
      <c r="B153" s="45" t="s">
        <v>452</v>
      </c>
      <c r="C153" s="27" t="s">
        <v>508</v>
      </c>
      <c r="D153" s="27" t="s">
        <v>310</v>
      </c>
      <c r="E153" s="18" t="s">
        <v>507</v>
      </c>
      <c r="F153" s="19">
        <v>3000</v>
      </c>
      <c r="G153" s="46">
        <v>3000</v>
      </c>
    </row>
    <row r="154" spans="2:7" x14ac:dyDescent="0.25">
      <c r="B154" s="45" t="s">
        <v>452</v>
      </c>
      <c r="C154" s="27" t="s">
        <v>500</v>
      </c>
      <c r="D154" s="27" t="s">
        <v>21</v>
      </c>
      <c r="E154" s="18" t="s">
        <v>506</v>
      </c>
      <c r="F154" s="19">
        <v>44161.599999999999</v>
      </c>
      <c r="G154" s="46">
        <v>12202.04689640962</v>
      </c>
    </row>
    <row r="155" spans="2:7" x14ac:dyDescent="0.25">
      <c r="B155" s="45" t="s">
        <v>452</v>
      </c>
      <c r="C155" s="27" t="s">
        <v>500</v>
      </c>
      <c r="D155" s="27" t="s">
        <v>17</v>
      </c>
      <c r="E155" s="18" t="s">
        <v>505</v>
      </c>
      <c r="F155" s="19">
        <v>11602.7</v>
      </c>
      <c r="G155" s="46">
        <v>15701.084631419961</v>
      </c>
    </row>
    <row r="156" spans="2:7" x14ac:dyDescent="0.25">
      <c r="B156" s="45" t="s">
        <v>452</v>
      </c>
      <c r="C156" s="27" t="s">
        <v>500</v>
      </c>
      <c r="D156" s="27" t="s">
        <v>15</v>
      </c>
      <c r="E156" s="18" t="s">
        <v>504</v>
      </c>
      <c r="F156" s="19">
        <v>26098.799999999999</v>
      </c>
      <c r="G156" s="46">
        <v>51706.030325642481</v>
      </c>
    </row>
    <row r="157" spans="2:7" x14ac:dyDescent="0.25">
      <c r="B157" s="45" t="s">
        <v>452</v>
      </c>
      <c r="C157" s="27" t="s">
        <v>500</v>
      </c>
      <c r="D157" s="27" t="s">
        <v>13</v>
      </c>
      <c r="E157" s="18" t="s">
        <v>503</v>
      </c>
      <c r="F157" s="19">
        <v>101878</v>
      </c>
      <c r="G157" s="46">
        <v>170214.08492573356</v>
      </c>
    </row>
    <row r="158" spans="2:7" x14ac:dyDescent="0.25">
      <c r="B158" s="45" t="s">
        <v>452</v>
      </c>
      <c r="C158" s="27" t="s">
        <v>500</v>
      </c>
      <c r="D158" s="27" t="s">
        <v>9</v>
      </c>
      <c r="E158" s="18" t="s">
        <v>502</v>
      </c>
      <c r="F158" s="19">
        <v>52549.954599999997</v>
      </c>
      <c r="G158" s="46">
        <v>106880.7507646016</v>
      </c>
    </row>
    <row r="159" spans="2:7" x14ac:dyDescent="0.25">
      <c r="B159" s="45" t="s">
        <v>452</v>
      </c>
      <c r="C159" s="27" t="s">
        <v>500</v>
      </c>
      <c r="D159" s="27" t="s">
        <v>71</v>
      </c>
      <c r="E159" s="18" t="s">
        <v>501</v>
      </c>
      <c r="F159" s="19">
        <v>4000</v>
      </c>
      <c r="G159" s="46">
        <v>4000</v>
      </c>
    </row>
    <row r="160" spans="2:7" x14ac:dyDescent="0.25">
      <c r="B160" s="45" t="s">
        <v>452</v>
      </c>
      <c r="C160" s="27" t="s">
        <v>500</v>
      </c>
      <c r="D160" s="27" t="s">
        <v>56</v>
      </c>
      <c r="E160" s="18" t="s">
        <v>499</v>
      </c>
      <c r="F160" s="19">
        <v>10500</v>
      </c>
      <c r="G160" s="46">
        <v>11000</v>
      </c>
    </row>
    <row r="161" spans="2:7" x14ac:dyDescent="0.25">
      <c r="B161" s="45" t="s">
        <v>452</v>
      </c>
      <c r="C161" s="27" t="s">
        <v>485</v>
      </c>
      <c r="D161" s="27" t="s">
        <v>116</v>
      </c>
      <c r="E161" s="18" t="s">
        <v>498</v>
      </c>
      <c r="F161" s="19">
        <v>76546.399999999994</v>
      </c>
      <c r="G161" s="46">
        <v>88015.517632031551</v>
      </c>
    </row>
    <row r="162" spans="2:7" x14ac:dyDescent="0.25">
      <c r="B162" s="45" t="s">
        <v>452</v>
      </c>
      <c r="C162" s="27" t="s">
        <v>485</v>
      </c>
      <c r="D162" s="27" t="s">
        <v>114</v>
      </c>
      <c r="E162" s="18" t="s">
        <v>497</v>
      </c>
      <c r="F162" s="19">
        <v>194559</v>
      </c>
      <c r="G162" s="46">
        <v>220986.75369920753</v>
      </c>
    </row>
    <row r="163" spans="2:7" x14ac:dyDescent="0.25">
      <c r="B163" s="45" t="s">
        <v>452</v>
      </c>
      <c r="C163" s="27" t="s">
        <v>485</v>
      </c>
      <c r="D163" s="27" t="s">
        <v>496</v>
      </c>
      <c r="E163" s="18" t="s">
        <v>495</v>
      </c>
      <c r="F163" s="19">
        <v>16262.25</v>
      </c>
      <c r="G163" s="46">
        <v>0</v>
      </c>
    </row>
    <row r="164" spans="2:7" x14ac:dyDescent="0.25">
      <c r="B164" s="45" t="s">
        <v>452</v>
      </c>
      <c r="C164" s="27" t="s">
        <v>485</v>
      </c>
      <c r="D164" s="27" t="s">
        <v>11</v>
      </c>
      <c r="E164" s="18" t="s">
        <v>494</v>
      </c>
      <c r="F164" s="19">
        <v>43090</v>
      </c>
      <c r="G164" s="46">
        <v>78120.051407861873</v>
      </c>
    </row>
    <row r="165" spans="2:7" x14ac:dyDescent="0.25">
      <c r="B165" s="45" t="s">
        <v>452</v>
      </c>
      <c r="C165" s="27" t="s">
        <v>485</v>
      </c>
      <c r="D165" s="27" t="s">
        <v>9</v>
      </c>
      <c r="E165" s="18" t="s">
        <v>493</v>
      </c>
      <c r="F165" s="19">
        <v>82187.147899999996</v>
      </c>
      <c r="G165" s="46">
        <v>116299.6947587725</v>
      </c>
    </row>
    <row r="166" spans="2:7" x14ac:dyDescent="0.25">
      <c r="B166" s="45" t="s">
        <v>452</v>
      </c>
      <c r="C166" s="27" t="s">
        <v>485</v>
      </c>
      <c r="D166" s="27" t="s">
        <v>100</v>
      </c>
      <c r="E166" s="18" t="s">
        <v>492</v>
      </c>
      <c r="F166" s="19">
        <v>20000</v>
      </c>
      <c r="G166" s="46">
        <v>20000</v>
      </c>
    </row>
    <row r="167" spans="2:7" x14ac:dyDescent="0.25">
      <c r="B167" s="45" t="s">
        <v>452</v>
      </c>
      <c r="C167" s="27" t="s">
        <v>485</v>
      </c>
      <c r="D167" s="27" t="s">
        <v>88</v>
      </c>
      <c r="E167" s="18" t="s">
        <v>491</v>
      </c>
      <c r="F167" s="19">
        <v>1000</v>
      </c>
      <c r="G167" s="46">
        <v>1000</v>
      </c>
    </row>
    <row r="168" spans="2:7" x14ac:dyDescent="0.25">
      <c r="B168" s="45" t="s">
        <v>452</v>
      </c>
      <c r="C168" s="27" t="s">
        <v>485</v>
      </c>
      <c r="D168" s="27" t="s">
        <v>80</v>
      </c>
      <c r="E168" s="18" t="s">
        <v>490</v>
      </c>
      <c r="F168" s="19">
        <v>8000</v>
      </c>
      <c r="G168" s="46">
        <v>8000</v>
      </c>
    </row>
    <row r="169" spans="2:7" x14ac:dyDescent="0.25">
      <c r="B169" s="45" t="s">
        <v>452</v>
      </c>
      <c r="C169" s="27" t="s">
        <v>485</v>
      </c>
      <c r="D169" s="27" t="s">
        <v>250</v>
      </c>
      <c r="E169" s="18" t="s">
        <v>489</v>
      </c>
      <c r="F169" s="19">
        <v>6000</v>
      </c>
      <c r="G169" s="46">
        <v>6000</v>
      </c>
    </row>
    <row r="170" spans="2:7" x14ac:dyDescent="0.25">
      <c r="B170" s="45" t="s">
        <v>452</v>
      </c>
      <c r="C170" s="27" t="s">
        <v>485</v>
      </c>
      <c r="D170" s="27" t="s">
        <v>78</v>
      </c>
      <c r="E170" s="18" t="s">
        <v>488</v>
      </c>
      <c r="F170" s="19">
        <v>20000</v>
      </c>
      <c r="G170" s="46">
        <v>20000</v>
      </c>
    </row>
    <row r="171" spans="2:7" x14ac:dyDescent="0.25">
      <c r="B171" s="45" t="s">
        <v>452</v>
      </c>
      <c r="C171" s="27" t="s">
        <v>485</v>
      </c>
      <c r="D171" s="27" t="s">
        <v>460</v>
      </c>
      <c r="E171" s="18" t="s">
        <v>487</v>
      </c>
      <c r="F171" s="19">
        <v>7000</v>
      </c>
      <c r="G171" s="46">
        <v>7000</v>
      </c>
    </row>
    <row r="172" spans="2:7" x14ac:dyDescent="0.25">
      <c r="B172" s="45" t="s">
        <v>452</v>
      </c>
      <c r="C172" s="27" t="s">
        <v>485</v>
      </c>
      <c r="D172" s="28">
        <v>22400</v>
      </c>
      <c r="E172" s="33" t="s">
        <v>569</v>
      </c>
      <c r="F172" s="19">
        <v>0</v>
      </c>
      <c r="G172" s="46">
        <v>613.29999999999995</v>
      </c>
    </row>
    <row r="173" spans="2:7" x14ac:dyDescent="0.25">
      <c r="B173" s="45" t="s">
        <v>452</v>
      </c>
      <c r="C173" s="27" t="s">
        <v>485</v>
      </c>
      <c r="D173" s="27" t="s">
        <v>56</v>
      </c>
      <c r="E173" s="18" t="s">
        <v>486</v>
      </c>
      <c r="F173" s="19">
        <v>1000</v>
      </c>
      <c r="G173" s="46">
        <v>1000</v>
      </c>
    </row>
    <row r="174" spans="2:7" x14ac:dyDescent="0.25">
      <c r="B174" s="45" t="s">
        <v>452</v>
      </c>
      <c r="C174" s="27" t="s">
        <v>485</v>
      </c>
      <c r="D174" s="27" t="s">
        <v>38</v>
      </c>
      <c r="E174" s="18" t="s">
        <v>484</v>
      </c>
      <c r="F174" s="19">
        <v>2000</v>
      </c>
      <c r="G174" s="46">
        <v>2000</v>
      </c>
    </row>
    <row r="175" spans="2:7" ht="15.75" thickBot="1" x14ac:dyDescent="0.3">
      <c r="B175" s="58" t="s">
        <v>452</v>
      </c>
      <c r="C175" s="30">
        <v>136</v>
      </c>
      <c r="D175" s="59" t="s">
        <v>483</v>
      </c>
      <c r="E175" s="60" t="s">
        <v>482</v>
      </c>
      <c r="F175" s="35">
        <v>673854.81</v>
      </c>
      <c r="G175" s="61">
        <f>349303.07+352000</f>
        <v>701303.07000000007</v>
      </c>
    </row>
    <row r="176" spans="2:7" ht="15.75" thickBot="1" x14ac:dyDescent="0.3">
      <c r="B176" s="93" t="s">
        <v>555</v>
      </c>
      <c r="C176" s="94"/>
      <c r="D176" s="94"/>
      <c r="E176" s="95"/>
      <c r="F176" s="4">
        <f>SUM(F119:F175)</f>
        <v>4563335.1975600002</v>
      </c>
      <c r="G176" s="76">
        <f>SUM(G119:G175)</f>
        <v>4818616.4578707628</v>
      </c>
    </row>
    <row r="177" spans="2:7" ht="15.75" thickBot="1" x14ac:dyDescent="0.3">
      <c r="C177" s="5"/>
      <c r="F177" s="22"/>
      <c r="G177" s="3"/>
    </row>
    <row r="178" spans="2:7" s="6" customFormat="1" x14ac:dyDescent="0.25">
      <c r="B178" s="63" t="s">
        <v>29</v>
      </c>
      <c r="C178" s="64" t="s">
        <v>263</v>
      </c>
      <c r="D178" s="65">
        <v>48005</v>
      </c>
      <c r="E178" s="66" t="s">
        <v>566</v>
      </c>
      <c r="F178" s="67">
        <v>2000</v>
      </c>
      <c r="G178" s="44">
        <v>0</v>
      </c>
    </row>
    <row r="179" spans="2:7" ht="15.75" thickBot="1" x14ac:dyDescent="0.3">
      <c r="B179" s="49" t="s">
        <v>29</v>
      </c>
      <c r="C179" s="50" t="s">
        <v>28</v>
      </c>
      <c r="D179" s="50" t="s">
        <v>27</v>
      </c>
      <c r="E179" s="51" t="s">
        <v>26</v>
      </c>
      <c r="F179" s="52">
        <v>2000</v>
      </c>
      <c r="G179" s="53">
        <v>0</v>
      </c>
    </row>
    <row r="180" spans="2:7" ht="15.75" thickBot="1" x14ac:dyDescent="0.3">
      <c r="B180" s="93" t="s">
        <v>556</v>
      </c>
      <c r="C180" s="94"/>
      <c r="D180" s="94"/>
      <c r="E180" s="95"/>
      <c r="F180" s="4">
        <f>SUM(F178:F179)</f>
        <v>4000</v>
      </c>
      <c r="G180" s="76">
        <f>SUM(G178:G179)</f>
        <v>0</v>
      </c>
    </row>
    <row r="181" spans="2:7" ht="15.75" thickBot="1" x14ac:dyDescent="0.3">
      <c r="C181" s="5"/>
      <c r="F181" s="22"/>
      <c r="G181" s="3"/>
    </row>
    <row r="182" spans="2:7" x14ac:dyDescent="0.25">
      <c r="B182" s="40" t="s">
        <v>3</v>
      </c>
      <c r="C182" s="41" t="s">
        <v>155</v>
      </c>
      <c r="D182" s="41" t="s">
        <v>96</v>
      </c>
      <c r="E182" s="42" t="s">
        <v>164</v>
      </c>
      <c r="F182" s="43">
        <v>52544</v>
      </c>
      <c r="G182" s="44">
        <v>50000</v>
      </c>
    </row>
    <row r="183" spans="2:7" x14ac:dyDescent="0.25">
      <c r="B183" s="45" t="s">
        <v>3</v>
      </c>
      <c r="C183" s="27" t="s">
        <v>155</v>
      </c>
      <c r="D183" s="27" t="s">
        <v>56</v>
      </c>
      <c r="E183" s="18" t="s">
        <v>163</v>
      </c>
      <c r="F183" s="19">
        <v>10000</v>
      </c>
      <c r="G183" s="46">
        <v>16074.34</v>
      </c>
    </row>
    <row r="184" spans="2:7" x14ac:dyDescent="0.25">
      <c r="B184" s="48" t="s">
        <v>3</v>
      </c>
      <c r="C184" s="27" t="s">
        <v>155</v>
      </c>
      <c r="D184" s="31" t="s">
        <v>162</v>
      </c>
      <c r="E184" s="32" t="s">
        <v>161</v>
      </c>
      <c r="F184" s="38">
        <v>21121</v>
      </c>
      <c r="G184" s="46">
        <v>21121</v>
      </c>
    </row>
    <row r="185" spans="2:7" x14ac:dyDescent="0.25">
      <c r="B185" s="45" t="s">
        <v>3</v>
      </c>
      <c r="C185" s="27" t="s">
        <v>155</v>
      </c>
      <c r="D185" s="27" t="s">
        <v>54</v>
      </c>
      <c r="E185" s="18" t="s">
        <v>160</v>
      </c>
      <c r="F185" s="19">
        <v>11990.23</v>
      </c>
      <c r="G185" s="46">
        <v>14508.17</v>
      </c>
    </row>
    <row r="186" spans="2:7" x14ac:dyDescent="0.25">
      <c r="B186" s="45" t="s">
        <v>3</v>
      </c>
      <c r="C186" s="27" t="s">
        <v>155</v>
      </c>
      <c r="D186" s="27" t="s">
        <v>159</v>
      </c>
      <c r="E186" s="18" t="s">
        <v>158</v>
      </c>
      <c r="F186" s="19">
        <v>6642.4</v>
      </c>
      <c r="G186" s="46">
        <v>6792.22</v>
      </c>
    </row>
    <row r="187" spans="2:7" x14ac:dyDescent="0.25">
      <c r="B187" s="45" t="s">
        <v>3</v>
      </c>
      <c r="C187" s="27" t="s">
        <v>155</v>
      </c>
      <c r="D187" s="27" t="s">
        <v>157</v>
      </c>
      <c r="E187" s="18" t="s">
        <v>156</v>
      </c>
      <c r="F187" s="19">
        <v>30000</v>
      </c>
      <c r="G187" s="46">
        <v>15000</v>
      </c>
    </row>
    <row r="188" spans="2:7" x14ac:dyDescent="0.25">
      <c r="B188" s="45" t="s">
        <v>3</v>
      </c>
      <c r="C188" s="27" t="s">
        <v>155</v>
      </c>
      <c r="D188" s="27" t="s">
        <v>35</v>
      </c>
      <c r="E188" s="18" t="s">
        <v>154</v>
      </c>
      <c r="F188" s="19">
        <v>20000</v>
      </c>
      <c r="G188" s="46">
        <v>10000</v>
      </c>
    </row>
    <row r="189" spans="2:7" x14ac:dyDescent="0.25">
      <c r="B189" s="48" t="s">
        <v>3</v>
      </c>
      <c r="C189" s="31" t="s">
        <v>32</v>
      </c>
      <c r="D189" s="62">
        <v>22712</v>
      </c>
      <c r="E189" s="32" t="s">
        <v>50</v>
      </c>
      <c r="F189" s="38">
        <v>61100.39</v>
      </c>
      <c r="G189" s="46">
        <v>61100.39</v>
      </c>
    </row>
    <row r="190" spans="2:7" x14ac:dyDescent="0.25">
      <c r="B190" s="48" t="s">
        <v>3</v>
      </c>
      <c r="C190" s="31" t="s">
        <v>32</v>
      </c>
      <c r="D190" s="62">
        <v>22713</v>
      </c>
      <c r="E190" s="32" t="s">
        <v>49</v>
      </c>
      <c r="F190" s="38">
        <v>65376.59</v>
      </c>
      <c r="G190" s="46">
        <v>65376.59</v>
      </c>
    </row>
    <row r="191" spans="2:7" x14ac:dyDescent="0.25">
      <c r="B191" s="45" t="s">
        <v>3</v>
      </c>
      <c r="C191" s="27" t="s">
        <v>2</v>
      </c>
      <c r="D191" s="27" t="s">
        <v>25</v>
      </c>
      <c r="E191" s="18" t="s">
        <v>24</v>
      </c>
      <c r="F191" s="19">
        <v>39178.699999999997</v>
      </c>
      <c r="G191" s="46">
        <v>55597.736152978818</v>
      </c>
    </row>
    <row r="192" spans="2:7" x14ac:dyDescent="0.25">
      <c r="B192" s="45" t="s">
        <v>3</v>
      </c>
      <c r="C192" s="27" t="s">
        <v>2</v>
      </c>
      <c r="D192" s="27" t="s">
        <v>23</v>
      </c>
      <c r="E192" s="18" t="s">
        <v>22</v>
      </c>
      <c r="F192" s="19">
        <v>14415.02</v>
      </c>
      <c r="G192" s="46">
        <v>16018.787641221757</v>
      </c>
    </row>
    <row r="193" spans="2:7" x14ac:dyDescent="0.25">
      <c r="B193" s="45" t="s">
        <v>3</v>
      </c>
      <c r="C193" s="27" t="s">
        <v>2</v>
      </c>
      <c r="D193" s="27" t="s">
        <v>21</v>
      </c>
      <c r="E193" s="18" t="s">
        <v>20</v>
      </c>
      <c r="F193" s="19">
        <v>44161.599999999999</v>
      </c>
      <c r="G193" s="46">
        <v>36227.268927048724</v>
      </c>
    </row>
    <row r="194" spans="2:7" x14ac:dyDescent="0.25">
      <c r="B194" s="45" t="s">
        <v>3</v>
      </c>
      <c r="C194" s="27" t="s">
        <v>2</v>
      </c>
      <c r="D194" s="27" t="s">
        <v>19</v>
      </c>
      <c r="E194" s="18" t="s">
        <v>18</v>
      </c>
      <c r="F194" s="19">
        <v>37432</v>
      </c>
      <c r="G194" s="46">
        <v>41085.35279710545</v>
      </c>
    </row>
    <row r="195" spans="2:7" x14ac:dyDescent="0.25">
      <c r="B195" s="45" t="s">
        <v>3</v>
      </c>
      <c r="C195" s="27" t="s">
        <v>2</v>
      </c>
      <c r="D195" s="27" t="s">
        <v>17</v>
      </c>
      <c r="E195" s="18" t="s">
        <v>16</v>
      </c>
      <c r="F195" s="19">
        <v>33790.5</v>
      </c>
      <c r="G195" s="46">
        <v>31971.886671515047</v>
      </c>
    </row>
    <row r="196" spans="2:7" x14ac:dyDescent="0.25">
      <c r="B196" s="45" t="s">
        <v>3</v>
      </c>
      <c r="C196" s="27" t="s">
        <v>2</v>
      </c>
      <c r="D196" s="27" t="s">
        <v>15</v>
      </c>
      <c r="E196" s="18" t="s">
        <v>14</v>
      </c>
      <c r="F196" s="19">
        <v>102694.34</v>
      </c>
      <c r="G196" s="46">
        <v>118003.74600157703</v>
      </c>
    </row>
    <row r="197" spans="2:7" x14ac:dyDescent="0.25">
      <c r="B197" s="45" t="s">
        <v>3</v>
      </c>
      <c r="C197" s="27" t="s">
        <v>2</v>
      </c>
      <c r="D197" s="27" t="s">
        <v>13</v>
      </c>
      <c r="E197" s="18" t="s">
        <v>12</v>
      </c>
      <c r="F197" s="19">
        <v>267215.40000000002</v>
      </c>
      <c r="G197" s="46">
        <f>246531.659790078-7034.93</f>
        <v>239496.72979007801</v>
      </c>
    </row>
    <row r="198" spans="2:7" x14ac:dyDescent="0.25">
      <c r="B198" s="45" t="s">
        <v>3</v>
      </c>
      <c r="C198" s="27" t="s">
        <v>2</v>
      </c>
      <c r="D198" s="27" t="s">
        <v>11</v>
      </c>
      <c r="E198" s="18" t="s">
        <v>10</v>
      </c>
      <c r="F198" s="19">
        <v>500</v>
      </c>
      <c r="G198" s="46">
        <v>305.66081523610831</v>
      </c>
    </row>
    <row r="199" spans="2:7" x14ac:dyDescent="0.25">
      <c r="B199" s="45" t="s">
        <v>3</v>
      </c>
      <c r="C199" s="27" t="s">
        <v>2</v>
      </c>
      <c r="D199" s="27" t="s">
        <v>9</v>
      </c>
      <c r="E199" s="18" t="s">
        <v>8</v>
      </c>
      <c r="F199" s="19">
        <v>162701.84216</v>
      </c>
      <c r="G199" s="46">
        <v>94070.330907345327</v>
      </c>
    </row>
    <row r="200" spans="2:7" x14ac:dyDescent="0.25">
      <c r="B200" s="45" t="s">
        <v>3</v>
      </c>
      <c r="C200" s="27" t="s">
        <v>2</v>
      </c>
      <c r="D200" s="27" t="s">
        <v>7</v>
      </c>
      <c r="E200" s="18" t="s">
        <v>6</v>
      </c>
      <c r="F200" s="19">
        <v>1000</v>
      </c>
      <c r="G200" s="46">
        <v>1000</v>
      </c>
    </row>
    <row r="201" spans="2:7" x14ac:dyDescent="0.25">
      <c r="B201" s="81" t="s">
        <v>3</v>
      </c>
      <c r="C201" s="80" t="s">
        <v>2</v>
      </c>
      <c r="D201" s="62">
        <v>25000</v>
      </c>
      <c r="E201" s="86" t="s">
        <v>583</v>
      </c>
      <c r="F201" s="38">
        <v>0</v>
      </c>
      <c r="G201" s="82">
        <v>20000</v>
      </c>
    </row>
    <row r="202" spans="2:7" x14ac:dyDescent="0.25">
      <c r="B202" s="45" t="s">
        <v>3</v>
      </c>
      <c r="C202" s="27" t="s">
        <v>2</v>
      </c>
      <c r="D202" s="27" t="s">
        <v>5</v>
      </c>
      <c r="E202" s="18" t="s">
        <v>4</v>
      </c>
      <c r="F202" s="19">
        <v>3000</v>
      </c>
      <c r="G202" s="46">
        <v>3000</v>
      </c>
    </row>
    <row r="203" spans="2:7" ht="15.75" thickBot="1" x14ac:dyDescent="0.3">
      <c r="B203" s="49" t="s">
        <v>3</v>
      </c>
      <c r="C203" s="50" t="s">
        <v>2</v>
      </c>
      <c r="D203" s="50" t="s">
        <v>1</v>
      </c>
      <c r="E203" s="51" t="s">
        <v>0</v>
      </c>
      <c r="F203" s="68">
        <v>55000.05</v>
      </c>
      <c r="G203" s="53">
        <v>50000</v>
      </c>
    </row>
    <row r="204" spans="2:7" ht="15.75" thickBot="1" x14ac:dyDescent="0.3">
      <c r="B204" s="87" t="s">
        <v>557</v>
      </c>
      <c r="C204" s="88"/>
      <c r="D204" s="88"/>
      <c r="E204" s="89"/>
      <c r="F204" s="34">
        <f>SUM(F182:F203)</f>
        <v>1039864.0621600001</v>
      </c>
      <c r="G204" s="77">
        <f>SUM(G182:G203)</f>
        <v>966750.20970410632</v>
      </c>
    </row>
    <row r="205" spans="2:7" ht="15.75" thickBot="1" x14ac:dyDescent="0.3">
      <c r="C205" s="5"/>
      <c r="F205" s="22"/>
      <c r="G205" s="3"/>
    </row>
    <row r="206" spans="2:7" x14ac:dyDescent="0.25">
      <c r="B206" s="70" t="s">
        <v>33</v>
      </c>
      <c r="C206" s="41" t="s">
        <v>451</v>
      </c>
      <c r="D206" s="41" t="s">
        <v>162</v>
      </c>
      <c r="E206" s="42" t="s">
        <v>450</v>
      </c>
      <c r="F206" s="43">
        <v>25000</v>
      </c>
      <c r="G206" s="44">
        <v>25000</v>
      </c>
    </row>
    <row r="207" spans="2:7" x14ac:dyDescent="0.25">
      <c r="B207" s="71" t="s">
        <v>33</v>
      </c>
      <c r="C207" s="27" t="s">
        <v>451</v>
      </c>
      <c r="D207" s="28">
        <v>22400</v>
      </c>
      <c r="E207" s="33" t="s">
        <v>571</v>
      </c>
      <c r="F207" s="19">
        <v>0</v>
      </c>
      <c r="G207" s="46">
        <v>40000</v>
      </c>
    </row>
    <row r="208" spans="2:7" x14ac:dyDescent="0.25">
      <c r="B208" s="72" t="s">
        <v>33</v>
      </c>
      <c r="C208" s="39" t="s">
        <v>451</v>
      </c>
      <c r="D208" s="39" t="s">
        <v>567</v>
      </c>
      <c r="E208" s="33" t="s">
        <v>572</v>
      </c>
      <c r="F208" s="19">
        <v>0</v>
      </c>
      <c r="G208" s="46">
        <v>23000</v>
      </c>
    </row>
    <row r="209" spans="2:7" x14ac:dyDescent="0.25">
      <c r="B209" s="71" t="s">
        <v>33</v>
      </c>
      <c r="C209" s="27" t="s">
        <v>412</v>
      </c>
      <c r="D209" s="27" t="s">
        <v>411</v>
      </c>
      <c r="E209" s="33" t="s">
        <v>410</v>
      </c>
      <c r="F209" s="19">
        <v>20000</v>
      </c>
      <c r="G209" s="46">
        <v>68580.83</v>
      </c>
    </row>
    <row r="210" spans="2:7" x14ac:dyDescent="0.25">
      <c r="B210" s="71" t="s">
        <v>33</v>
      </c>
      <c r="C210" s="27" t="s">
        <v>412</v>
      </c>
      <c r="D210" s="69" t="s">
        <v>575</v>
      </c>
      <c r="E210" s="33" t="s">
        <v>576</v>
      </c>
      <c r="F210" s="19">
        <v>10000</v>
      </c>
      <c r="G210" s="46">
        <f>G209/2</f>
        <v>34290.415000000001</v>
      </c>
    </row>
    <row r="211" spans="2:7" x14ac:dyDescent="0.25">
      <c r="B211" s="45" t="s">
        <v>33</v>
      </c>
      <c r="C211" s="27" t="s">
        <v>32</v>
      </c>
      <c r="D211" s="27" t="s">
        <v>25</v>
      </c>
      <c r="E211" s="18" t="s">
        <v>127</v>
      </c>
      <c r="F211" s="19">
        <v>49178.7</v>
      </c>
      <c r="G211" s="46">
        <v>54996.971620691533</v>
      </c>
    </row>
    <row r="212" spans="2:7" x14ac:dyDescent="0.25">
      <c r="B212" s="45" t="s">
        <v>33</v>
      </c>
      <c r="C212" s="27" t="s">
        <v>32</v>
      </c>
      <c r="D212" s="27" t="s">
        <v>23</v>
      </c>
      <c r="E212" s="18" t="s">
        <v>126</v>
      </c>
      <c r="F212" s="19">
        <v>14415.02</v>
      </c>
      <c r="G212" s="46">
        <v>2350.1434994087613</v>
      </c>
    </row>
    <row r="213" spans="2:7" x14ac:dyDescent="0.25">
      <c r="B213" s="45" t="s">
        <v>33</v>
      </c>
      <c r="C213" s="27" t="s">
        <v>32</v>
      </c>
      <c r="D213" s="27" t="s">
        <v>21</v>
      </c>
      <c r="E213" s="18" t="s">
        <v>125</v>
      </c>
      <c r="F213" s="19">
        <v>55202</v>
      </c>
      <c r="G213" s="46">
        <v>36465.024248353206</v>
      </c>
    </row>
    <row r="214" spans="2:7" x14ac:dyDescent="0.25">
      <c r="B214" s="45" t="s">
        <v>33</v>
      </c>
      <c r="C214" s="27" t="s">
        <v>32</v>
      </c>
      <c r="D214" s="27" t="s">
        <v>19</v>
      </c>
      <c r="E214" s="18" t="s">
        <v>124</v>
      </c>
      <c r="F214" s="19">
        <v>102938</v>
      </c>
      <c r="G214" s="46">
        <v>120220.09092633416</v>
      </c>
    </row>
    <row r="215" spans="2:7" x14ac:dyDescent="0.25">
      <c r="B215" s="45" t="s">
        <v>33</v>
      </c>
      <c r="C215" s="27" t="s">
        <v>32</v>
      </c>
      <c r="D215" s="27" t="s">
        <v>123</v>
      </c>
      <c r="E215" s="18" t="s">
        <v>122</v>
      </c>
      <c r="F215" s="19">
        <v>25728.78</v>
      </c>
      <c r="G215" s="46">
        <v>10329.028274806304</v>
      </c>
    </row>
    <row r="216" spans="2:7" x14ac:dyDescent="0.25">
      <c r="B216" s="45" t="s">
        <v>33</v>
      </c>
      <c r="C216" s="27" t="s">
        <v>32</v>
      </c>
      <c r="D216" s="27" t="s">
        <v>17</v>
      </c>
      <c r="E216" s="18" t="s">
        <v>121</v>
      </c>
      <c r="F216" s="19">
        <v>45956.6</v>
      </c>
      <c r="G216" s="46">
        <v>41668.30693439165</v>
      </c>
    </row>
    <row r="217" spans="2:7" x14ac:dyDescent="0.25">
      <c r="B217" s="45" t="s">
        <v>33</v>
      </c>
      <c r="C217" s="27" t="s">
        <v>32</v>
      </c>
      <c r="D217" s="27" t="s">
        <v>15</v>
      </c>
      <c r="E217" s="18" t="s">
        <v>120</v>
      </c>
      <c r="F217" s="19">
        <v>169327.74</v>
      </c>
      <c r="G217" s="46">
        <v>160193.97822126024</v>
      </c>
    </row>
    <row r="218" spans="2:7" x14ac:dyDescent="0.25">
      <c r="B218" s="45" t="s">
        <v>33</v>
      </c>
      <c r="C218" s="27" t="s">
        <v>32</v>
      </c>
      <c r="D218" s="27" t="s">
        <v>13</v>
      </c>
      <c r="E218" s="18" t="s">
        <v>119</v>
      </c>
      <c r="F218" s="19">
        <v>431328.1</v>
      </c>
      <c r="G218" s="46">
        <f>389191.50322178-7034.93</f>
        <v>382156.57322178001</v>
      </c>
    </row>
    <row r="219" spans="2:7" x14ac:dyDescent="0.25">
      <c r="B219" s="45" t="s">
        <v>33</v>
      </c>
      <c r="C219" s="27" t="s">
        <v>32</v>
      </c>
      <c r="D219" s="27" t="s">
        <v>118</v>
      </c>
      <c r="E219" s="18" t="s">
        <v>117</v>
      </c>
      <c r="F219" s="19">
        <v>6000</v>
      </c>
      <c r="G219" s="46">
        <v>5070.1298054653889</v>
      </c>
    </row>
    <row r="220" spans="2:7" x14ac:dyDescent="0.25">
      <c r="B220" s="45" t="s">
        <v>33</v>
      </c>
      <c r="C220" s="27" t="s">
        <v>32</v>
      </c>
      <c r="D220" s="27" t="s">
        <v>116</v>
      </c>
      <c r="E220" s="18" t="s">
        <v>115</v>
      </c>
      <c r="F220" s="19">
        <v>30165.919999999998</v>
      </c>
      <c r="G220" s="46">
        <v>96030.410613878397</v>
      </c>
    </row>
    <row r="221" spans="2:7" x14ac:dyDescent="0.25">
      <c r="B221" s="45" t="s">
        <v>33</v>
      </c>
      <c r="C221" s="27" t="s">
        <v>32</v>
      </c>
      <c r="D221" s="27" t="s">
        <v>114</v>
      </c>
      <c r="E221" s="18" t="s">
        <v>113</v>
      </c>
      <c r="F221" s="19">
        <v>34621.42</v>
      </c>
      <c r="G221" s="46">
        <v>155796.521745301</v>
      </c>
    </row>
    <row r="222" spans="2:7" x14ac:dyDescent="0.25">
      <c r="B222" s="45" t="s">
        <v>33</v>
      </c>
      <c r="C222" s="27" t="s">
        <v>32</v>
      </c>
      <c r="D222" s="27" t="s">
        <v>112</v>
      </c>
      <c r="E222" s="18" t="s">
        <v>111</v>
      </c>
      <c r="F222" s="19">
        <v>5000</v>
      </c>
      <c r="G222" s="46">
        <v>63611.918871339221</v>
      </c>
    </row>
    <row r="223" spans="2:7" x14ac:dyDescent="0.25">
      <c r="B223" s="45" t="s">
        <v>33</v>
      </c>
      <c r="C223" s="27" t="s">
        <v>32</v>
      </c>
      <c r="D223" s="27" t="s">
        <v>11</v>
      </c>
      <c r="E223" s="18" t="s">
        <v>110</v>
      </c>
      <c r="F223" s="19">
        <v>3000</v>
      </c>
      <c r="G223" s="46">
        <v>7368.7792021066689</v>
      </c>
    </row>
    <row r="224" spans="2:7" x14ac:dyDescent="0.25">
      <c r="B224" s="45" t="s">
        <v>33</v>
      </c>
      <c r="C224" s="27" t="s">
        <v>32</v>
      </c>
      <c r="D224" s="27" t="s">
        <v>9</v>
      </c>
      <c r="E224" s="18" t="s">
        <v>109</v>
      </c>
      <c r="F224" s="19">
        <v>281384.61207999999</v>
      </c>
      <c r="G224" s="46">
        <v>270929.00607977598</v>
      </c>
    </row>
    <row r="225" spans="2:7" x14ac:dyDescent="0.25">
      <c r="B225" s="45" t="s">
        <v>33</v>
      </c>
      <c r="C225" s="27" t="s">
        <v>32</v>
      </c>
      <c r="D225" s="27" t="s">
        <v>108</v>
      </c>
      <c r="E225" s="18" t="s">
        <v>107</v>
      </c>
      <c r="F225" s="19">
        <v>10000</v>
      </c>
      <c r="G225" s="46">
        <v>9811.1062928020019</v>
      </c>
    </row>
    <row r="226" spans="2:7" ht="15.75" thickBot="1" x14ac:dyDescent="0.3">
      <c r="B226" s="49" t="s">
        <v>33</v>
      </c>
      <c r="C226" s="50" t="s">
        <v>32</v>
      </c>
      <c r="D226" s="50" t="s">
        <v>31</v>
      </c>
      <c r="E226" s="51" t="s">
        <v>30</v>
      </c>
      <c r="F226" s="52">
        <v>100000</v>
      </c>
      <c r="G226" s="53">
        <v>100000</v>
      </c>
    </row>
    <row r="227" spans="2:7" ht="15.75" thickBot="1" x14ac:dyDescent="0.3">
      <c r="B227" s="87" t="s">
        <v>558</v>
      </c>
      <c r="C227" s="88"/>
      <c r="D227" s="88"/>
      <c r="E227" s="89"/>
      <c r="F227" s="34">
        <f>SUM(F206:F226)</f>
        <v>1419246.8920800001</v>
      </c>
      <c r="G227" s="77">
        <f>SUM(G206:G226)</f>
        <v>1707869.2345576945</v>
      </c>
    </row>
    <row r="228" spans="2:7" ht="15.75" thickBot="1" x14ac:dyDescent="0.3">
      <c r="C228" s="5"/>
      <c r="F228" s="22"/>
      <c r="G228" s="3"/>
    </row>
    <row r="229" spans="2:7" x14ac:dyDescent="0.25">
      <c r="B229" s="63" t="s">
        <v>190</v>
      </c>
      <c r="C229" s="41" t="s">
        <v>395</v>
      </c>
      <c r="D229" s="41" t="s">
        <v>339</v>
      </c>
      <c r="E229" s="42" t="s">
        <v>404</v>
      </c>
      <c r="F229" s="67">
        <v>2500</v>
      </c>
      <c r="G229" s="75">
        <v>2500</v>
      </c>
    </row>
    <row r="230" spans="2:7" x14ac:dyDescent="0.25">
      <c r="B230" s="45" t="s">
        <v>190</v>
      </c>
      <c r="C230" s="27" t="s">
        <v>324</v>
      </c>
      <c r="D230" s="27" t="s">
        <v>19</v>
      </c>
      <c r="E230" s="18" t="s">
        <v>336</v>
      </c>
      <c r="F230" s="19">
        <v>18716</v>
      </c>
      <c r="G230" s="46">
        <v>222.97968847277278</v>
      </c>
    </row>
    <row r="231" spans="2:7" x14ac:dyDescent="0.25">
      <c r="B231" s="45" t="s">
        <v>190</v>
      </c>
      <c r="C231" s="27" t="s">
        <v>324</v>
      </c>
      <c r="D231" s="27" t="s">
        <v>17</v>
      </c>
      <c r="E231" s="18" t="s">
        <v>335</v>
      </c>
      <c r="F231" s="19">
        <v>3360</v>
      </c>
      <c r="G231" s="46">
        <v>0</v>
      </c>
    </row>
    <row r="232" spans="2:7" x14ac:dyDescent="0.25">
      <c r="B232" s="45" t="s">
        <v>190</v>
      </c>
      <c r="C232" s="27" t="s">
        <v>324</v>
      </c>
      <c r="D232" s="27" t="s">
        <v>15</v>
      </c>
      <c r="E232" s="18" t="s">
        <v>334</v>
      </c>
      <c r="F232" s="19">
        <v>12347.16</v>
      </c>
      <c r="G232" s="46">
        <v>96.606595724907393</v>
      </c>
    </row>
    <row r="233" spans="2:7" x14ac:dyDescent="0.25">
      <c r="B233" s="45" t="s">
        <v>190</v>
      </c>
      <c r="C233" s="27" t="s">
        <v>324</v>
      </c>
      <c r="D233" s="27" t="s">
        <v>13</v>
      </c>
      <c r="E233" s="18" t="s">
        <v>333</v>
      </c>
      <c r="F233" s="19">
        <v>26810</v>
      </c>
      <c r="G233" s="46">
        <v>250.52930249257486</v>
      </c>
    </row>
    <row r="234" spans="2:7" x14ac:dyDescent="0.25">
      <c r="B234" s="45" t="s">
        <v>190</v>
      </c>
      <c r="C234" s="27" t="s">
        <v>324</v>
      </c>
      <c r="D234" s="27" t="s">
        <v>116</v>
      </c>
      <c r="E234" s="18" t="s">
        <v>332</v>
      </c>
      <c r="F234" s="19">
        <v>83298.799999999988</v>
      </c>
      <c r="G234" s="46">
        <v>148780.43141048768</v>
      </c>
    </row>
    <row r="235" spans="2:7" x14ac:dyDescent="0.25">
      <c r="B235" s="45" t="s">
        <v>190</v>
      </c>
      <c r="C235" s="27" t="s">
        <v>324</v>
      </c>
      <c r="D235" s="27" t="s">
        <v>114</v>
      </c>
      <c r="E235" s="18" t="s">
        <v>331</v>
      </c>
      <c r="F235" s="19">
        <v>224332.68</v>
      </c>
      <c r="G235" s="46">
        <v>238147.13923294278</v>
      </c>
    </row>
    <row r="236" spans="2:7" x14ac:dyDescent="0.25">
      <c r="B236" s="45" t="s">
        <v>190</v>
      </c>
      <c r="C236" s="27" t="s">
        <v>324</v>
      </c>
      <c r="D236" s="27" t="s">
        <v>11</v>
      </c>
      <c r="E236" s="18" t="s">
        <v>330</v>
      </c>
      <c r="F236" s="19">
        <v>1000</v>
      </c>
      <c r="G236" s="46">
        <v>14676.066804795701</v>
      </c>
    </row>
    <row r="237" spans="2:7" x14ac:dyDescent="0.25">
      <c r="B237" s="45" t="s">
        <v>190</v>
      </c>
      <c r="C237" s="27" t="s">
        <v>324</v>
      </c>
      <c r="D237" s="27" t="s">
        <v>9</v>
      </c>
      <c r="E237" s="18" t="s">
        <v>329</v>
      </c>
      <c r="F237" s="19">
        <v>119795.28704</v>
      </c>
      <c r="G237" s="46">
        <v>121174.81419093601</v>
      </c>
    </row>
    <row r="238" spans="2:7" x14ac:dyDescent="0.25">
      <c r="B238" s="45" t="s">
        <v>190</v>
      </c>
      <c r="C238" s="27" t="s">
        <v>324</v>
      </c>
      <c r="D238" s="27" t="s">
        <v>78</v>
      </c>
      <c r="E238" s="18" t="s">
        <v>328</v>
      </c>
      <c r="F238" s="19">
        <v>4000</v>
      </c>
      <c r="G238" s="46">
        <v>4000</v>
      </c>
    </row>
    <row r="239" spans="2:7" x14ac:dyDescent="0.25">
      <c r="B239" s="45" t="s">
        <v>190</v>
      </c>
      <c r="C239" s="27" t="s">
        <v>324</v>
      </c>
      <c r="D239" s="27" t="s">
        <v>69</v>
      </c>
      <c r="E239" s="18" t="s">
        <v>327</v>
      </c>
      <c r="F239" s="19">
        <v>1527</v>
      </c>
      <c r="G239" s="46">
        <v>11595.74</v>
      </c>
    </row>
    <row r="240" spans="2:7" x14ac:dyDescent="0.25">
      <c r="B240" s="45" t="s">
        <v>190</v>
      </c>
      <c r="C240" s="27" t="s">
        <v>324</v>
      </c>
      <c r="D240" s="27" t="s">
        <v>326</v>
      </c>
      <c r="E240" s="18" t="s">
        <v>325</v>
      </c>
      <c r="F240" s="19">
        <v>4000</v>
      </c>
      <c r="G240" s="46">
        <v>4000</v>
      </c>
    </row>
    <row r="241" spans="2:8" x14ac:dyDescent="0.25">
      <c r="B241" s="48" t="s">
        <v>190</v>
      </c>
      <c r="C241" s="31" t="s">
        <v>324</v>
      </c>
      <c r="D241" s="31" t="s">
        <v>56</v>
      </c>
      <c r="E241" s="32" t="s">
        <v>323</v>
      </c>
      <c r="F241" s="38">
        <v>70000</v>
      </c>
      <c r="G241" s="46">
        <v>75000</v>
      </c>
    </row>
    <row r="242" spans="2:8" x14ac:dyDescent="0.25">
      <c r="B242" s="45" t="s">
        <v>190</v>
      </c>
      <c r="C242" s="27" t="s">
        <v>311</v>
      </c>
      <c r="D242" s="27" t="s">
        <v>116</v>
      </c>
      <c r="E242" s="18" t="s">
        <v>322</v>
      </c>
      <c r="F242" s="19">
        <v>80657.42</v>
      </c>
      <c r="G242" s="46">
        <v>93880.378470992393</v>
      </c>
    </row>
    <row r="243" spans="2:8" x14ac:dyDescent="0.25">
      <c r="B243" s="45" t="s">
        <v>190</v>
      </c>
      <c r="C243" s="27" t="s">
        <v>311</v>
      </c>
      <c r="D243" s="27" t="s">
        <v>114</v>
      </c>
      <c r="E243" s="18" t="s">
        <v>321</v>
      </c>
      <c r="F243" s="19">
        <v>168766.25</v>
      </c>
      <c r="G243" s="46">
        <v>182851.08211504878</v>
      </c>
    </row>
    <row r="244" spans="2:8" x14ac:dyDescent="0.25">
      <c r="B244" s="45" t="s">
        <v>190</v>
      </c>
      <c r="C244" s="27" t="s">
        <v>311</v>
      </c>
      <c r="D244" s="27" t="s">
        <v>11</v>
      </c>
      <c r="E244" s="18" t="s">
        <v>320</v>
      </c>
      <c r="F244" s="19">
        <v>1000</v>
      </c>
      <c r="G244" s="46">
        <v>0</v>
      </c>
    </row>
    <row r="245" spans="2:8" x14ac:dyDescent="0.25">
      <c r="B245" s="45" t="s">
        <v>190</v>
      </c>
      <c r="C245" s="27" t="s">
        <v>311</v>
      </c>
      <c r="D245" s="27" t="s">
        <v>9</v>
      </c>
      <c r="E245" s="18" t="s">
        <v>319</v>
      </c>
      <c r="F245" s="19">
        <v>71335.169619999986</v>
      </c>
      <c r="G245" s="46">
        <v>79251.74865783703</v>
      </c>
    </row>
    <row r="246" spans="2:8" x14ac:dyDescent="0.25">
      <c r="B246" s="45" t="s">
        <v>190</v>
      </c>
      <c r="C246" s="27" t="s">
        <v>311</v>
      </c>
      <c r="D246" s="27" t="s">
        <v>88</v>
      </c>
      <c r="E246" s="18" t="s">
        <v>318</v>
      </c>
      <c r="F246" s="19">
        <v>2500</v>
      </c>
      <c r="G246" s="46">
        <v>2500</v>
      </c>
    </row>
    <row r="247" spans="2:8" x14ac:dyDescent="0.25">
      <c r="B247" s="45" t="s">
        <v>190</v>
      </c>
      <c r="C247" s="27" t="s">
        <v>311</v>
      </c>
      <c r="D247" s="27" t="s">
        <v>63</v>
      </c>
      <c r="E247" s="18" t="s">
        <v>317</v>
      </c>
      <c r="F247" s="38">
        <v>25000</v>
      </c>
      <c r="G247" s="46">
        <v>25000</v>
      </c>
    </row>
    <row r="248" spans="2:8" x14ac:dyDescent="0.25">
      <c r="B248" s="45" t="s">
        <v>190</v>
      </c>
      <c r="C248" s="27" t="s">
        <v>311</v>
      </c>
      <c r="D248" s="28">
        <v>22609</v>
      </c>
      <c r="E248" s="33" t="s">
        <v>578</v>
      </c>
      <c r="F248" s="38">
        <v>0</v>
      </c>
      <c r="G248" s="46">
        <v>9300</v>
      </c>
    </row>
    <row r="249" spans="2:8" x14ac:dyDescent="0.25">
      <c r="B249" s="45" t="s">
        <v>190</v>
      </c>
      <c r="C249" s="27" t="s">
        <v>311</v>
      </c>
      <c r="D249" s="27" t="s">
        <v>7</v>
      </c>
      <c r="E249" s="33" t="s">
        <v>316</v>
      </c>
      <c r="F249" s="38">
        <v>3000</v>
      </c>
      <c r="G249" s="46">
        <v>3000</v>
      </c>
    </row>
    <row r="250" spans="2:8" x14ac:dyDescent="0.25">
      <c r="B250" s="45" t="s">
        <v>190</v>
      </c>
      <c r="C250" s="27" t="s">
        <v>311</v>
      </c>
      <c r="D250" s="27" t="s">
        <v>56</v>
      </c>
      <c r="E250" s="33" t="s">
        <v>315</v>
      </c>
      <c r="F250" s="38">
        <v>3200</v>
      </c>
      <c r="G250" s="46">
        <v>3200</v>
      </c>
    </row>
    <row r="251" spans="2:8" x14ac:dyDescent="0.25">
      <c r="B251" s="48" t="s">
        <v>190</v>
      </c>
      <c r="C251" s="31" t="s">
        <v>311</v>
      </c>
      <c r="D251" s="73" t="s">
        <v>314</v>
      </c>
      <c r="E251" s="74" t="s">
        <v>313</v>
      </c>
      <c r="F251" s="38">
        <v>1000</v>
      </c>
      <c r="G251" s="46">
        <v>1000</v>
      </c>
      <c r="H251" s="24"/>
    </row>
    <row r="252" spans="2:8" x14ac:dyDescent="0.25">
      <c r="B252" s="45" t="s">
        <v>190</v>
      </c>
      <c r="C252" s="27" t="s">
        <v>311</v>
      </c>
      <c r="D252" s="27" t="s">
        <v>38</v>
      </c>
      <c r="E252" s="33" t="s">
        <v>312</v>
      </c>
      <c r="F252" s="19">
        <v>2000</v>
      </c>
      <c r="G252" s="46">
        <v>2000</v>
      </c>
    </row>
    <row r="253" spans="2:8" x14ac:dyDescent="0.25">
      <c r="B253" s="45" t="s">
        <v>190</v>
      </c>
      <c r="C253" s="27" t="s">
        <v>311</v>
      </c>
      <c r="D253" s="27" t="s">
        <v>310</v>
      </c>
      <c r="E253" s="33" t="s">
        <v>309</v>
      </c>
      <c r="F253" s="19">
        <v>6709.09</v>
      </c>
      <c r="G253" s="46">
        <v>7987</v>
      </c>
    </row>
    <row r="254" spans="2:8" x14ac:dyDescent="0.25">
      <c r="B254" s="45" t="s">
        <v>190</v>
      </c>
      <c r="C254" s="27" t="s">
        <v>302</v>
      </c>
      <c r="D254" s="27" t="s">
        <v>106</v>
      </c>
      <c r="E254" s="33" t="s">
        <v>308</v>
      </c>
      <c r="F254" s="19">
        <v>8000</v>
      </c>
      <c r="G254" s="46">
        <v>8000</v>
      </c>
    </row>
    <row r="255" spans="2:8" x14ac:dyDescent="0.25">
      <c r="B255" s="45" t="s">
        <v>190</v>
      </c>
      <c r="C255" s="27" t="s">
        <v>302</v>
      </c>
      <c r="D255" s="27" t="s">
        <v>102</v>
      </c>
      <c r="E255" s="33" t="s">
        <v>307</v>
      </c>
      <c r="F255" s="19">
        <v>6000</v>
      </c>
      <c r="G255" s="46">
        <v>6000</v>
      </c>
    </row>
    <row r="256" spans="2:8" x14ac:dyDescent="0.25">
      <c r="B256" s="45" t="s">
        <v>190</v>
      </c>
      <c r="C256" s="27" t="s">
        <v>302</v>
      </c>
      <c r="D256" s="27" t="s">
        <v>98</v>
      </c>
      <c r="E256" s="33" t="s">
        <v>306</v>
      </c>
      <c r="F256" s="19">
        <v>4000</v>
      </c>
      <c r="G256" s="46">
        <v>4000</v>
      </c>
    </row>
    <row r="257" spans="2:7" x14ac:dyDescent="0.25">
      <c r="B257" s="45" t="s">
        <v>190</v>
      </c>
      <c r="C257" s="27" t="s">
        <v>302</v>
      </c>
      <c r="D257" s="27" t="s">
        <v>82</v>
      </c>
      <c r="E257" s="33" t="s">
        <v>305</v>
      </c>
      <c r="F257" s="19">
        <v>60000</v>
      </c>
      <c r="G257" s="46">
        <v>60000</v>
      </c>
    </row>
    <row r="258" spans="2:7" x14ac:dyDescent="0.25">
      <c r="B258" s="45" t="s">
        <v>190</v>
      </c>
      <c r="C258" s="27" t="s">
        <v>302</v>
      </c>
      <c r="D258" s="27" t="s">
        <v>209</v>
      </c>
      <c r="E258" s="33" t="s">
        <v>304</v>
      </c>
      <c r="F258" s="19">
        <v>30000</v>
      </c>
      <c r="G258" s="46">
        <v>40000</v>
      </c>
    </row>
    <row r="259" spans="2:7" x14ac:dyDescent="0.25">
      <c r="B259" s="45" t="s">
        <v>190</v>
      </c>
      <c r="C259" s="27" t="s">
        <v>302</v>
      </c>
      <c r="D259" s="27" t="s">
        <v>40</v>
      </c>
      <c r="E259" s="33" t="s">
        <v>301</v>
      </c>
      <c r="F259" s="19">
        <v>4000</v>
      </c>
      <c r="G259" s="46">
        <v>4000</v>
      </c>
    </row>
    <row r="260" spans="2:7" x14ac:dyDescent="0.25">
      <c r="B260" s="45" t="s">
        <v>190</v>
      </c>
      <c r="C260" s="27" t="s">
        <v>263</v>
      </c>
      <c r="D260" s="27" t="s">
        <v>27</v>
      </c>
      <c r="E260" s="33" t="s">
        <v>300</v>
      </c>
      <c r="F260" s="38">
        <v>90000</v>
      </c>
      <c r="G260" s="46">
        <v>90000</v>
      </c>
    </row>
    <row r="261" spans="2:7" x14ac:dyDescent="0.25">
      <c r="B261" s="45" t="s">
        <v>190</v>
      </c>
      <c r="C261" s="27" t="s">
        <v>263</v>
      </c>
      <c r="D261" s="27" t="s">
        <v>56</v>
      </c>
      <c r="E261" s="33" t="s">
        <v>579</v>
      </c>
      <c r="F261" s="19">
        <v>30000</v>
      </c>
      <c r="G261" s="46">
        <v>23000</v>
      </c>
    </row>
    <row r="262" spans="2:7" x14ac:dyDescent="0.25">
      <c r="B262" s="45" t="s">
        <v>190</v>
      </c>
      <c r="C262" s="27" t="s">
        <v>263</v>
      </c>
      <c r="D262" s="27" t="s">
        <v>54</v>
      </c>
      <c r="E262" s="18" t="s">
        <v>289</v>
      </c>
      <c r="F262" s="19">
        <v>10000</v>
      </c>
      <c r="G262" s="46">
        <v>8651.5</v>
      </c>
    </row>
    <row r="263" spans="2:7" x14ac:dyDescent="0.25">
      <c r="B263" s="45" t="s">
        <v>190</v>
      </c>
      <c r="C263" s="27" t="s">
        <v>263</v>
      </c>
      <c r="D263" s="27" t="s">
        <v>241</v>
      </c>
      <c r="E263" s="18" t="s">
        <v>287</v>
      </c>
      <c r="F263" s="19">
        <v>385000</v>
      </c>
      <c r="G263" s="46">
        <v>385000</v>
      </c>
    </row>
    <row r="264" spans="2:7" x14ac:dyDescent="0.25">
      <c r="B264" s="45" t="s">
        <v>190</v>
      </c>
      <c r="C264" s="27" t="s">
        <v>263</v>
      </c>
      <c r="D264" s="27" t="s">
        <v>239</v>
      </c>
      <c r="E264" s="18" t="s">
        <v>286</v>
      </c>
      <c r="F264" s="19">
        <v>138500</v>
      </c>
      <c r="G264" s="46">
        <v>138500</v>
      </c>
    </row>
    <row r="265" spans="2:7" x14ac:dyDescent="0.25">
      <c r="B265" s="45" t="s">
        <v>190</v>
      </c>
      <c r="C265" s="27" t="s">
        <v>263</v>
      </c>
      <c r="D265" s="27" t="s">
        <v>237</v>
      </c>
      <c r="E265" s="18" t="s">
        <v>285</v>
      </c>
      <c r="F265" s="19">
        <v>34800</v>
      </c>
      <c r="G265" s="46">
        <v>45000</v>
      </c>
    </row>
    <row r="266" spans="2:7" x14ac:dyDescent="0.25">
      <c r="B266" s="45" t="s">
        <v>190</v>
      </c>
      <c r="C266" s="27" t="s">
        <v>263</v>
      </c>
      <c r="D266" s="28">
        <v>48001</v>
      </c>
      <c r="E266" s="18" t="s">
        <v>278</v>
      </c>
      <c r="F266" s="19">
        <v>1000</v>
      </c>
      <c r="G266" s="46">
        <v>0</v>
      </c>
    </row>
    <row r="267" spans="2:7" x14ac:dyDescent="0.25">
      <c r="B267" s="45" t="s">
        <v>190</v>
      </c>
      <c r="C267" s="27" t="s">
        <v>263</v>
      </c>
      <c r="D267" s="28">
        <v>48002</v>
      </c>
      <c r="E267" s="18" t="s">
        <v>277</v>
      </c>
      <c r="F267" s="19">
        <v>1000</v>
      </c>
      <c r="G267" s="46">
        <v>1000</v>
      </c>
    </row>
    <row r="268" spans="2:7" x14ac:dyDescent="0.25">
      <c r="B268" s="45" t="s">
        <v>190</v>
      </c>
      <c r="C268" s="27" t="s">
        <v>263</v>
      </c>
      <c r="D268" s="28">
        <v>48003</v>
      </c>
      <c r="E268" s="18" t="s">
        <v>276</v>
      </c>
      <c r="F268" s="19">
        <v>1000</v>
      </c>
      <c r="G268" s="46">
        <v>0</v>
      </c>
    </row>
    <row r="269" spans="2:7" x14ac:dyDescent="0.25">
      <c r="B269" s="45" t="s">
        <v>190</v>
      </c>
      <c r="C269" s="27" t="s">
        <v>263</v>
      </c>
      <c r="D269" s="28">
        <v>48004</v>
      </c>
      <c r="E269" s="18" t="s">
        <v>275</v>
      </c>
      <c r="F269" s="19">
        <v>1000</v>
      </c>
      <c r="G269" s="46">
        <v>0</v>
      </c>
    </row>
    <row r="270" spans="2:7" x14ac:dyDescent="0.25">
      <c r="B270" s="45" t="s">
        <v>190</v>
      </c>
      <c r="C270" s="27" t="s">
        <v>193</v>
      </c>
      <c r="D270" s="27" t="s">
        <v>116</v>
      </c>
      <c r="E270" s="18" t="s">
        <v>195</v>
      </c>
      <c r="F270" s="19">
        <v>23773.02</v>
      </c>
      <c r="G270" s="46">
        <v>22785.263406820504</v>
      </c>
    </row>
    <row r="271" spans="2:7" x14ac:dyDescent="0.25">
      <c r="B271" s="45" t="s">
        <v>190</v>
      </c>
      <c r="C271" s="27" t="s">
        <v>193</v>
      </c>
      <c r="D271" s="27" t="s">
        <v>114</v>
      </c>
      <c r="E271" s="18" t="s">
        <v>194</v>
      </c>
      <c r="F271" s="19">
        <v>45203.3</v>
      </c>
      <c r="G271" s="46">
        <v>44240.353965475537</v>
      </c>
    </row>
    <row r="272" spans="2:7" x14ac:dyDescent="0.25">
      <c r="B272" s="45" t="s">
        <v>190</v>
      </c>
      <c r="C272" s="27" t="s">
        <v>193</v>
      </c>
      <c r="D272" s="27" t="s">
        <v>9</v>
      </c>
      <c r="E272" s="18" t="s">
        <v>192</v>
      </c>
      <c r="F272" s="19">
        <v>19727.22752</v>
      </c>
      <c r="G272" s="46">
        <v>11125.534967017877</v>
      </c>
    </row>
    <row r="273" spans="2:7" x14ac:dyDescent="0.25">
      <c r="B273" s="45" t="s">
        <v>190</v>
      </c>
      <c r="C273" s="27" t="s">
        <v>185</v>
      </c>
      <c r="D273" s="27" t="s">
        <v>96</v>
      </c>
      <c r="E273" s="18" t="s">
        <v>191</v>
      </c>
      <c r="F273" s="19">
        <v>508</v>
      </c>
      <c r="G273" s="46">
        <v>508</v>
      </c>
    </row>
    <row r="274" spans="2:7" ht="15.75" thickBot="1" x14ac:dyDescent="0.3">
      <c r="B274" s="49" t="s">
        <v>190</v>
      </c>
      <c r="C274" s="50" t="s">
        <v>185</v>
      </c>
      <c r="D274" s="50" t="s">
        <v>7</v>
      </c>
      <c r="E274" s="51" t="s">
        <v>189</v>
      </c>
      <c r="F274" s="52">
        <v>5000</v>
      </c>
      <c r="G274" s="53">
        <v>5000</v>
      </c>
    </row>
    <row r="275" spans="2:7" ht="15.75" thickBot="1" x14ac:dyDescent="0.3">
      <c r="B275" s="87" t="s">
        <v>559</v>
      </c>
      <c r="C275" s="88"/>
      <c r="D275" s="88"/>
      <c r="E275" s="89"/>
      <c r="F275" s="34">
        <f>SUM(F229:F274)</f>
        <v>1835366.4041800001</v>
      </c>
      <c r="G275" s="77">
        <f>SUM(G229:G274)</f>
        <v>1927225.1688090444</v>
      </c>
    </row>
    <row r="276" spans="2:7" ht="15.75" thickBot="1" x14ac:dyDescent="0.3">
      <c r="C276" s="5"/>
      <c r="F276" s="22"/>
      <c r="G276" s="3"/>
    </row>
    <row r="277" spans="2:7" x14ac:dyDescent="0.25">
      <c r="B277" s="40" t="s">
        <v>280</v>
      </c>
      <c r="C277" s="41" t="s">
        <v>407</v>
      </c>
      <c r="D277" s="41" t="s">
        <v>269</v>
      </c>
      <c r="E277" s="42" t="s">
        <v>406</v>
      </c>
      <c r="F277" s="67">
        <v>10000</v>
      </c>
      <c r="G277" s="44">
        <v>10000</v>
      </c>
    </row>
    <row r="278" spans="2:7" x14ac:dyDescent="0.25">
      <c r="B278" s="45" t="s">
        <v>280</v>
      </c>
      <c r="C278" s="27" t="s">
        <v>365</v>
      </c>
      <c r="D278" s="27" t="s">
        <v>116</v>
      </c>
      <c r="E278" s="18" t="s">
        <v>368</v>
      </c>
      <c r="F278" s="19">
        <v>14415.02</v>
      </c>
      <c r="G278" s="46">
        <v>0</v>
      </c>
    </row>
    <row r="279" spans="2:7" x14ac:dyDescent="0.25">
      <c r="B279" s="45" t="s">
        <v>280</v>
      </c>
      <c r="C279" s="27" t="s">
        <v>365</v>
      </c>
      <c r="D279" s="27" t="s">
        <v>114</v>
      </c>
      <c r="E279" s="18" t="s">
        <v>367</v>
      </c>
      <c r="F279" s="19">
        <v>25028.82</v>
      </c>
      <c r="G279" s="46">
        <v>20946.810941557658</v>
      </c>
    </row>
    <row r="280" spans="2:7" x14ac:dyDescent="0.25">
      <c r="B280" s="45" t="s">
        <v>280</v>
      </c>
      <c r="C280" s="27" t="s">
        <v>365</v>
      </c>
      <c r="D280" s="27" t="s">
        <v>9</v>
      </c>
      <c r="E280" s="18" t="s">
        <v>366</v>
      </c>
      <c r="F280" s="19">
        <v>11280.938239999998</v>
      </c>
      <c r="G280" s="46">
        <v>13762.000744009003</v>
      </c>
    </row>
    <row r="281" spans="2:7" x14ac:dyDescent="0.25">
      <c r="B281" s="45" t="s">
        <v>280</v>
      </c>
      <c r="C281" s="27" t="s">
        <v>365</v>
      </c>
      <c r="D281" s="27" t="s">
        <v>56</v>
      </c>
      <c r="E281" s="18" t="s">
        <v>364</v>
      </c>
      <c r="F281" s="19">
        <v>9000</v>
      </c>
      <c r="G281" s="46">
        <v>9000</v>
      </c>
    </row>
    <row r="282" spans="2:7" x14ac:dyDescent="0.25">
      <c r="B282" s="45" t="s">
        <v>280</v>
      </c>
      <c r="C282" s="27" t="s">
        <v>356</v>
      </c>
      <c r="D282" s="27" t="s">
        <v>116</v>
      </c>
      <c r="E282" s="18" t="s">
        <v>363</v>
      </c>
      <c r="F282" s="19">
        <v>51457.56</v>
      </c>
      <c r="G282" s="46">
        <v>87289.240932434506</v>
      </c>
    </row>
    <row r="283" spans="2:7" x14ac:dyDescent="0.25">
      <c r="B283" s="45" t="s">
        <v>280</v>
      </c>
      <c r="C283" s="27" t="s">
        <v>356</v>
      </c>
      <c r="D283" s="27" t="s">
        <v>114</v>
      </c>
      <c r="E283" s="18" t="s">
        <v>362</v>
      </c>
      <c r="F283" s="19">
        <v>87187.7</v>
      </c>
      <c r="G283" s="46">
        <v>87565.199820055524</v>
      </c>
    </row>
    <row r="284" spans="2:7" x14ac:dyDescent="0.25">
      <c r="B284" s="45" t="s">
        <v>280</v>
      </c>
      <c r="C284" s="27" t="s">
        <v>356</v>
      </c>
      <c r="D284" s="27" t="s">
        <v>9</v>
      </c>
      <c r="E284" s="18" t="s">
        <v>361</v>
      </c>
      <c r="F284" s="19">
        <v>39652.54436</v>
      </c>
      <c r="G284" s="46">
        <v>50499.658555478491</v>
      </c>
    </row>
    <row r="285" spans="2:7" x14ac:dyDescent="0.25">
      <c r="B285" s="45" t="s">
        <v>280</v>
      </c>
      <c r="C285" s="27" t="s">
        <v>356</v>
      </c>
      <c r="D285" s="27" t="s">
        <v>94</v>
      </c>
      <c r="E285" s="18" t="s">
        <v>360</v>
      </c>
      <c r="F285" s="19">
        <v>2000</v>
      </c>
      <c r="G285" s="46">
        <v>2000</v>
      </c>
    </row>
    <row r="286" spans="2:7" x14ac:dyDescent="0.25">
      <c r="B286" s="45" t="s">
        <v>280</v>
      </c>
      <c r="C286" s="27" t="s">
        <v>356</v>
      </c>
      <c r="D286" s="27" t="s">
        <v>82</v>
      </c>
      <c r="E286" s="18" t="s">
        <v>359</v>
      </c>
      <c r="F286" s="19">
        <v>50000</v>
      </c>
      <c r="G286" s="46">
        <v>50000</v>
      </c>
    </row>
    <row r="287" spans="2:7" x14ac:dyDescent="0.25">
      <c r="B287" s="45" t="s">
        <v>280</v>
      </c>
      <c r="C287" s="27" t="s">
        <v>356</v>
      </c>
      <c r="D287" s="27" t="s">
        <v>209</v>
      </c>
      <c r="E287" s="18" t="s">
        <v>358</v>
      </c>
      <c r="F287" s="19">
        <v>60000</v>
      </c>
      <c r="G287" s="46">
        <v>60000</v>
      </c>
    </row>
    <row r="288" spans="2:7" x14ac:dyDescent="0.25">
      <c r="B288" s="45" t="s">
        <v>280</v>
      </c>
      <c r="C288" s="27" t="s">
        <v>356</v>
      </c>
      <c r="D288" s="27" t="s">
        <v>80</v>
      </c>
      <c r="E288" s="18" t="s">
        <v>357</v>
      </c>
      <c r="F288" s="19">
        <v>15000</v>
      </c>
      <c r="G288" s="46">
        <v>15000</v>
      </c>
    </row>
    <row r="289" spans="2:8" x14ac:dyDescent="0.25">
      <c r="B289" s="45" t="s">
        <v>280</v>
      </c>
      <c r="C289" s="27" t="s">
        <v>356</v>
      </c>
      <c r="D289" s="27" t="s">
        <v>56</v>
      </c>
      <c r="E289" s="18" t="s">
        <v>355</v>
      </c>
      <c r="F289" s="19">
        <v>282773.21000000002</v>
      </c>
      <c r="G289" s="46">
        <v>229180.16</v>
      </c>
    </row>
    <row r="290" spans="2:8" x14ac:dyDescent="0.25">
      <c r="B290" s="45" t="s">
        <v>280</v>
      </c>
      <c r="C290" s="27" t="s">
        <v>346</v>
      </c>
      <c r="D290" s="27" t="s">
        <v>23</v>
      </c>
      <c r="E290" s="18" t="s">
        <v>354</v>
      </c>
      <c r="F290" s="19">
        <v>14415.02</v>
      </c>
      <c r="G290" s="46">
        <v>15574.829915919838</v>
      </c>
    </row>
    <row r="291" spans="2:8" x14ac:dyDescent="0.25">
      <c r="B291" s="45" t="s">
        <v>280</v>
      </c>
      <c r="C291" s="27" t="s">
        <v>346</v>
      </c>
      <c r="D291" s="27" t="s">
        <v>19</v>
      </c>
      <c r="E291" s="18" t="s">
        <v>353</v>
      </c>
      <c r="F291" s="19">
        <v>18716</v>
      </c>
      <c r="G291" s="46">
        <v>25011.734967043496</v>
      </c>
    </row>
    <row r="292" spans="2:8" x14ac:dyDescent="0.25">
      <c r="B292" s="45" t="s">
        <v>280</v>
      </c>
      <c r="C292" s="27" t="s">
        <v>346</v>
      </c>
      <c r="D292" s="27" t="s">
        <v>17</v>
      </c>
      <c r="E292" s="18" t="s">
        <v>352</v>
      </c>
      <c r="F292" s="19">
        <v>6527.68</v>
      </c>
      <c r="G292" s="46">
        <v>6233.1109335481897</v>
      </c>
    </row>
    <row r="293" spans="2:8" x14ac:dyDescent="0.25">
      <c r="B293" s="45" t="s">
        <v>280</v>
      </c>
      <c r="C293" s="27" t="s">
        <v>346</v>
      </c>
      <c r="D293" s="27" t="s">
        <v>15</v>
      </c>
      <c r="E293" s="18" t="s">
        <v>351</v>
      </c>
      <c r="F293" s="19">
        <v>21461.919999999998</v>
      </c>
      <c r="G293" s="46">
        <v>44751.42082867882</v>
      </c>
    </row>
    <row r="294" spans="2:8" x14ac:dyDescent="0.25">
      <c r="B294" s="45" t="s">
        <v>280</v>
      </c>
      <c r="C294" s="27" t="s">
        <v>346</v>
      </c>
      <c r="D294" s="27" t="s">
        <v>13</v>
      </c>
      <c r="E294" s="18" t="s">
        <v>350</v>
      </c>
      <c r="F294" s="19">
        <v>47989.9</v>
      </c>
      <c r="G294" s="46">
        <f>50999.1352099711-7034.93</f>
        <v>43964.2052099711</v>
      </c>
    </row>
    <row r="295" spans="2:8" x14ac:dyDescent="0.25">
      <c r="B295" s="45" t="s">
        <v>280</v>
      </c>
      <c r="C295" s="27" t="s">
        <v>346</v>
      </c>
      <c r="D295" s="27" t="s">
        <v>11</v>
      </c>
      <c r="E295" s="18" t="s">
        <v>349</v>
      </c>
      <c r="F295" s="19">
        <v>500</v>
      </c>
      <c r="G295" s="46">
        <v>680.98125998400531</v>
      </c>
    </row>
    <row r="296" spans="2:8" x14ac:dyDescent="0.25">
      <c r="B296" s="45" t="s">
        <v>280</v>
      </c>
      <c r="C296" s="27" t="s">
        <v>346</v>
      </c>
      <c r="D296" s="27" t="s">
        <v>9</v>
      </c>
      <c r="E296" s="18" t="s">
        <v>348</v>
      </c>
      <c r="F296" s="19">
        <v>31205.60872</v>
      </c>
      <c r="G296" s="46">
        <v>28520.619536752329</v>
      </c>
    </row>
    <row r="297" spans="2:8" x14ac:dyDescent="0.25">
      <c r="B297" s="45" t="s">
        <v>280</v>
      </c>
      <c r="C297" s="27" t="s">
        <v>346</v>
      </c>
      <c r="D297" s="27" t="s">
        <v>314</v>
      </c>
      <c r="E297" s="18" t="s">
        <v>347</v>
      </c>
      <c r="F297" s="38">
        <v>3000</v>
      </c>
      <c r="G297" s="46">
        <v>0</v>
      </c>
    </row>
    <row r="298" spans="2:8" x14ac:dyDescent="0.25">
      <c r="B298" s="45" t="s">
        <v>280</v>
      </c>
      <c r="C298" s="27" t="s">
        <v>346</v>
      </c>
      <c r="D298" s="27" t="s">
        <v>269</v>
      </c>
      <c r="E298" s="18" t="s">
        <v>345</v>
      </c>
      <c r="F298" s="38">
        <v>12000</v>
      </c>
      <c r="G298" s="46">
        <v>12000</v>
      </c>
      <c r="H298" s="24"/>
    </row>
    <row r="299" spans="2:8" x14ac:dyDescent="0.25">
      <c r="B299" s="45" t="s">
        <v>280</v>
      </c>
      <c r="C299" s="27" t="s">
        <v>346</v>
      </c>
      <c r="D299" s="28">
        <v>48002</v>
      </c>
      <c r="E299" s="33" t="s">
        <v>577</v>
      </c>
      <c r="F299" s="26">
        <v>0</v>
      </c>
      <c r="G299" s="46">
        <v>4000</v>
      </c>
    </row>
    <row r="300" spans="2:8" x14ac:dyDescent="0.25">
      <c r="B300" s="45" t="s">
        <v>280</v>
      </c>
      <c r="C300" s="27" t="s">
        <v>337</v>
      </c>
      <c r="D300" s="27" t="s">
        <v>76</v>
      </c>
      <c r="E300" s="33" t="s">
        <v>344</v>
      </c>
      <c r="F300" s="38">
        <v>8000</v>
      </c>
      <c r="G300" s="46">
        <v>5000</v>
      </c>
    </row>
    <row r="301" spans="2:8" x14ac:dyDescent="0.25">
      <c r="B301" s="45" t="s">
        <v>280</v>
      </c>
      <c r="C301" s="27" t="s">
        <v>337</v>
      </c>
      <c r="D301" s="27" t="s">
        <v>56</v>
      </c>
      <c r="E301" s="33" t="s">
        <v>343</v>
      </c>
      <c r="F301" s="38">
        <v>3000</v>
      </c>
      <c r="G301" s="46">
        <v>6000</v>
      </c>
    </row>
    <row r="302" spans="2:8" x14ac:dyDescent="0.25">
      <c r="B302" s="45" t="s">
        <v>280</v>
      </c>
      <c r="C302" s="27" t="s">
        <v>337</v>
      </c>
      <c r="D302" s="27" t="s">
        <v>267</v>
      </c>
      <c r="E302" s="33" t="s">
        <v>342</v>
      </c>
      <c r="F302" s="19">
        <v>3500</v>
      </c>
      <c r="G302" s="46">
        <v>4800</v>
      </c>
    </row>
    <row r="303" spans="2:8" x14ac:dyDescent="0.25">
      <c r="B303" s="45" t="s">
        <v>280</v>
      </c>
      <c r="C303" s="27" t="s">
        <v>337</v>
      </c>
      <c r="D303" s="27" t="s">
        <v>265</v>
      </c>
      <c r="E303" s="33" t="s">
        <v>341</v>
      </c>
      <c r="F303" s="19">
        <v>3500</v>
      </c>
      <c r="G303" s="46">
        <v>3500</v>
      </c>
    </row>
    <row r="304" spans="2:8" x14ac:dyDescent="0.25">
      <c r="B304" s="45" t="s">
        <v>280</v>
      </c>
      <c r="C304" s="27" t="s">
        <v>337</v>
      </c>
      <c r="D304" s="27" t="s">
        <v>262</v>
      </c>
      <c r="E304" s="33" t="s">
        <v>340</v>
      </c>
      <c r="F304" s="19">
        <v>5000</v>
      </c>
      <c r="G304" s="46">
        <v>4800</v>
      </c>
    </row>
    <row r="305" spans="2:7" x14ac:dyDescent="0.25">
      <c r="B305" s="45" t="s">
        <v>280</v>
      </c>
      <c r="C305" s="27" t="s">
        <v>337</v>
      </c>
      <c r="D305" s="27" t="s">
        <v>339</v>
      </c>
      <c r="E305" s="33" t="s">
        <v>338</v>
      </c>
      <c r="F305" s="19">
        <v>3500</v>
      </c>
      <c r="G305" s="46">
        <v>3500</v>
      </c>
    </row>
    <row r="306" spans="2:7" x14ac:dyDescent="0.25">
      <c r="B306" s="45" t="s">
        <v>280</v>
      </c>
      <c r="C306" s="31" t="s">
        <v>337</v>
      </c>
      <c r="D306" s="62">
        <v>48100</v>
      </c>
      <c r="E306" s="86" t="s">
        <v>587</v>
      </c>
      <c r="F306" s="38">
        <v>2000</v>
      </c>
      <c r="G306" s="46">
        <v>2000</v>
      </c>
    </row>
    <row r="307" spans="2:7" x14ac:dyDescent="0.25">
      <c r="B307" s="45" t="s">
        <v>280</v>
      </c>
      <c r="C307" s="27" t="s">
        <v>302</v>
      </c>
      <c r="D307" s="27" t="s">
        <v>56</v>
      </c>
      <c r="E307" s="33" t="s">
        <v>303</v>
      </c>
      <c r="F307" s="19">
        <v>2541</v>
      </c>
      <c r="G307" s="46">
        <v>1155</v>
      </c>
    </row>
    <row r="308" spans="2:7" x14ac:dyDescent="0.25">
      <c r="B308" s="45" t="s">
        <v>280</v>
      </c>
      <c r="C308" s="27" t="s">
        <v>263</v>
      </c>
      <c r="D308" s="27" t="s">
        <v>293</v>
      </c>
      <c r="E308" s="18" t="s">
        <v>292</v>
      </c>
      <c r="F308" s="19">
        <v>11000</v>
      </c>
      <c r="G308" s="46">
        <v>11000</v>
      </c>
    </row>
    <row r="309" spans="2:7" x14ac:dyDescent="0.25">
      <c r="B309" s="45" t="s">
        <v>280</v>
      </c>
      <c r="C309" s="27" t="s">
        <v>263</v>
      </c>
      <c r="D309" s="27" t="s">
        <v>291</v>
      </c>
      <c r="E309" s="18" t="s">
        <v>290</v>
      </c>
      <c r="F309" s="38">
        <v>25000</v>
      </c>
      <c r="G309" s="46">
        <v>25000</v>
      </c>
    </row>
    <row r="310" spans="2:7" x14ac:dyDescent="0.25">
      <c r="B310" s="45" t="s">
        <v>280</v>
      </c>
      <c r="C310" s="27" t="s">
        <v>263</v>
      </c>
      <c r="D310" s="27" t="s">
        <v>235</v>
      </c>
      <c r="E310" s="18" t="s">
        <v>284</v>
      </c>
      <c r="F310" s="19">
        <v>7200</v>
      </c>
      <c r="G310" s="46">
        <v>6534</v>
      </c>
    </row>
    <row r="311" spans="2:7" x14ac:dyDescent="0.25">
      <c r="B311" s="45" t="s">
        <v>280</v>
      </c>
      <c r="C311" s="27" t="s">
        <v>263</v>
      </c>
      <c r="D311" s="27" t="s">
        <v>233</v>
      </c>
      <c r="E311" s="18" t="s">
        <v>283</v>
      </c>
      <c r="F311" s="19">
        <v>11688.6</v>
      </c>
      <c r="G311" s="46">
        <v>8722.89</v>
      </c>
    </row>
    <row r="312" spans="2:7" x14ac:dyDescent="0.25">
      <c r="B312" s="45" t="s">
        <v>280</v>
      </c>
      <c r="C312" s="27" t="s">
        <v>263</v>
      </c>
      <c r="D312" s="27" t="s">
        <v>231</v>
      </c>
      <c r="E312" s="18" t="s">
        <v>282</v>
      </c>
      <c r="F312" s="19">
        <v>8712</v>
      </c>
      <c r="G312" s="46">
        <v>8712</v>
      </c>
    </row>
    <row r="313" spans="2:7" x14ac:dyDescent="0.25">
      <c r="B313" s="45" t="s">
        <v>280</v>
      </c>
      <c r="C313" s="27" t="s">
        <v>263</v>
      </c>
      <c r="D313" s="27" t="s">
        <v>229</v>
      </c>
      <c r="E313" s="18" t="s">
        <v>281</v>
      </c>
      <c r="F313" s="19">
        <v>5875.16</v>
      </c>
      <c r="G313" s="46">
        <v>5875.16</v>
      </c>
    </row>
    <row r="314" spans="2:7" ht="15.75" thickBot="1" x14ac:dyDescent="0.3">
      <c r="B314" s="49" t="s">
        <v>280</v>
      </c>
      <c r="C314" s="50" t="s">
        <v>263</v>
      </c>
      <c r="D314" s="50" t="s">
        <v>227</v>
      </c>
      <c r="E314" s="51" t="s">
        <v>279</v>
      </c>
      <c r="F314" s="52">
        <v>14495.8</v>
      </c>
      <c r="G314" s="53">
        <v>14495.8</v>
      </c>
    </row>
    <row r="315" spans="2:7" ht="15.75" thickBot="1" x14ac:dyDescent="0.3">
      <c r="B315" s="87" t="s">
        <v>560</v>
      </c>
      <c r="C315" s="88"/>
      <c r="D315" s="88"/>
      <c r="E315" s="89"/>
      <c r="F315" s="34">
        <f>SUM(F277:F314)</f>
        <v>928624.48132000025</v>
      </c>
      <c r="G315" s="77">
        <f>SUM(G277:G314)</f>
        <v>927074.82364543306</v>
      </c>
    </row>
    <row r="316" spans="2:7" ht="15.75" thickBot="1" x14ac:dyDescent="0.3">
      <c r="C316" s="5"/>
      <c r="F316" s="22"/>
      <c r="G316" s="3"/>
    </row>
    <row r="317" spans="2:7" x14ac:dyDescent="0.25">
      <c r="B317" s="40" t="s">
        <v>168</v>
      </c>
      <c r="C317" s="41" t="s">
        <v>425</v>
      </c>
      <c r="D317" s="41" t="s">
        <v>56</v>
      </c>
      <c r="E317" s="42" t="s">
        <v>424</v>
      </c>
      <c r="F317" s="43">
        <v>30000</v>
      </c>
      <c r="G317" s="44">
        <v>30000</v>
      </c>
    </row>
    <row r="318" spans="2:7" x14ac:dyDescent="0.25">
      <c r="B318" s="45" t="s">
        <v>168</v>
      </c>
      <c r="C318" s="27" t="s">
        <v>167</v>
      </c>
      <c r="D318" s="27" t="s">
        <v>7</v>
      </c>
      <c r="E318" s="18" t="s">
        <v>174</v>
      </c>
      <c r="F318" s="19">
        <v>21500</v>
      </c>
      <c r="G318" s="46">
        <v>26500</v>
      </c>
    </row>
    <row r="319" spans="2:7" x14ac:dyDescent="0.25">
      <c r="B319" s="45" t="s">
        <v>168</v>
      </c>
      <c r="C319" s="27" t="s">
        <v>167</v>
      </c>
      <c r="D319" s="27" t="s">
        <v>60</v>
      </c>
      <c r="E319" s="18" t="s">
        <v>173</v>
      </c>
      <c r="F319" s="19">
        <v>21500</v>
      </c>
      <c r="G319" s="46">
        <v>21500</v>
      </c>
    </row>
    <row r="320" spans="2:7" x14ac:dyDescent="0.25">
      <c r="B320" s="45" t="s">
        <v>168</v>
      </c>
      <c r="C320" s="27" t="s">
        <v>167</v>
      </c>
      <c r="D320" s="27" t="s">
        <v>172</v>
      </c>
      <c r="E320" s="18" t="s">
        <v>171</v>
      </c>
      <c r="F320" s="19">
        <v>15000</v>
      </c>
      <c r="G320" s="46">
        <v>15000</v>
      </c>
    </row>
    <row r="321" spans="2:7" x14ac:dyDescent="0.25">
      <c r="B321" s="45" t="s">
        <v>168</v>
      </c>
      <c r="C321" s="27" t="s">
        <v>167</v>
      </c>
      <c r="D321" s="27" t="s">
        <v>170</v>
      </c>
      <c r="E321" s="18" t="s">
        <v>169</v>
      </c>
      <c r="F321" s="19">
        <v>2000</v>
      </c>
      <c r="G321" s="46">
        <v>2000</v>
      </c>
    </row>
    <row r="322" spans="2:7" ht="15.75" thickBot="1" x14ac:dyDescent="0.3">
      <c r="B322" s="49" t="s">
        <v>168</v>
      </c>
      <c r="C322" s="50" t="s">
        <v>167</v>
      </c>
      <c r="D322" s="50" t="s">
        <v>166</v>
      </c>
      <c r="E322" s="51" t="s">
        <v>165</v>
      </c>
      <c r="F322" s="52">
        <v>2000</v>
      </c>
      <c r="G322" s="53">
        <v>2000</v>
      </c>
    </row>
    <row r="323" spans="2:7" ht="15.75" thickBot="1" x14ac:dyDescent="0.3">
      <c r="B323" s="87" t="s">
        <v>561</v>
      </c>
      <c r="C323" s="88"/>
      <c r="D323" s="88"/>
      <c r="E323" s="89"/>
      <c r="F323" s="34">
        <f>SUM(F317:F322)</f>
        <v>92000</v>
      </c>
      <c r="G323" s="77">
        <f>SUM(G317:G322)</f>
        <v>97000</v>
      </c>
    </row>
    <row r="324" spans="2:7" ht="15.75" thickBot="1" x14ac:dyDescent="0.3">
      <c r="C324" s="5"/>
      <c r="F324" s="22"/>
      <c r="G324" s="3"/>
    </row>
    <row r="325" spans="2:7" x14ac:dyDescent="0.25">
      <c r="B325" s="40" t="s">
        <v>297</v>
      </c>
      <c r="C325" s="41" t="s">
        <v>409</v>
      </c>
      <c r="D325" s="41" t="s">
        <v>63</v>
      </c>
      <c r="E325" s="42" t="s">
        <v>408</v>
      </c>
      <c r="F325" s="43">
        <v>8000</v>
      </c>
      <c r="G325" s="44">
        <v>8000</v>
      </c>
    </row>
    <row r="326" spans="2:7" x14ac:dyDescent="0.25">
      <c r="B326" s="45" t="s">
        <v>297</v>
      </c>
      <c r="C326" s="27" t="s">
        <v>395</v>
      </c>
      <c r="D326" s="27" t="s">
        <v>63</v>
      </c>
      <c r="E326" s="18" t="s">
        <v>405</v>
      </c>
      <c r="F326" s="38">
        <v>10100</v>
      </c>
      <c r="G326" s="46">
        <v>10100</v>
      </c>
    </row>
    <row r="327" spans="2:7" x14ac:dyDescent="0.25">
      <c r="B327" s="45" t="s">
        <v>297</v>
      </c>
      <c r="C327" s="27" t="s">
        <v>395</v>
      </c>
      <c r="D327" s="27" t="s">
        <v>403</v>
      </c>
      <c r="E327" s="18" t="s">
        <v>402</v>
      </c>
      <c r="F327" s="19">
        <v>184714.58</v>
      </c>
      <c r="G327" s="46">
        <v>184714.58</v>
      </c>
    </row>
    <row r="328" spans="2:7" x14ac:dyDescent="0.25">
      <c r="B328" s="45" t="s">
        <v>297</v>
      </c>
      <c r="C328" s="27" t="s">
        <v>395</v>
      </c>
      <c r="D328" s="27" t="s">
        <v>269</v>
      </c>
      <c r="E328" s="18" t="s">
        <v>401</v>
      </c>
      <c r="F328" s="19">
        <v>17000</v>
      </c>
      <c r="G328" s="46">
        <v>17000</v>
      </c>
    </row>
    <row r="329" spans="2:7" x14ac:dyDescent="0.25">
      <c r="B329" s="45" t="s">
        <v>297</v>
      </c>
      <c r="C329" s="27" t="s">
        <v>395</v>
      </c>
      <c r="D329" s="27" t="s">
        <v>267</v>
      </c>
      <c r="E329" s="18" t="s">
        <v>400</v>
      </c>
      <c r="F329" s="19">
        <v>3000</v>
      </c>
      <c r="G329" s="46">
        <v>0</v>
      </c>
    </row>
    <row r="330" spans="2:7" x14ac:dyDescent="0.25">
      <c r="B330" s="45" t="s">
        <v>297</v>
      </c>
      <c r="C330" s="27" t="s">
        <v>395</v>
      </c>
      <c r="D330" s="27" t="s">
        <v>265</v>
      </c>
      <c r="E330" s="18" t="s">
        <v>399</v>
      </c>
      <c r="F330" s="19">
        <v>3000</v>
      </c>
      <c r="G330" s="46">
        <v>3000</v>
      </c>
    </row>
    <row r="331" spans="2:7" x14ac:dyDescent="0.25">
      <c r="B331" s="45" t="s">
        <v>297</v>
      </c>
      <c r="C331" s="27" t="s">
        <v>395</v>
      </c>
      <c r="D331" s="27" t="s">
        <v>262</v>
      </c>
      <c r="E331" s="18" t="s">
        <v>398</v>
      </c>
      <c r="F331" s="19">
        <v>1000</v>
      </c>
      <c r="G331" s="46">
        <v>3000</v>
      </c>
    </row>
    <row r="332" spans="2:7" x14ac:dyDescent="0.25">
      <c r="B332" s="45" t="s">
        <v>297</v>
      </c>
      <c r="C332" s="27" t="s">
        <v>395</v>
      </c>
      <c r="D332" s="27" t="s">
        <v>397</v>
      </c>
      <c r="E332" s="18" t="s">
        <v>396</v>
      </c>
      <c r="F332" s="19">
        <v>25000</v>
      </c>
      <c r="G332" s="46">
        <v>0</v>
      </c>
    </row>
    <row r="333" spans="2:7" x14ac:dyDescent="0.25">
      <c r="B333" s="45" t="s">
        <v>297</v>
      </c>
      <c r="C333" s="27" t="s">
        <v>395</v>
      </c>
      <c r="D333" s="27" t="s">
        <v>394</v>
      </c>
      <c r="E333" s="18" t="s">
        <v>393</v>
      </c>
      <c r="F333" s="19">
        <v>30000</v>
      </c>
      <c r="G333" s="46">
        <v>0</v>
      </c>
    </row>
    <row r="334" spans="2:7" x14ac:dyDescent="0.25">
      <c r="B334" s="45" t="s">
        <v>297</v>
      </c>
      <c r="C334" s="28">
        <v>2314</v>
      </c>
      <c r="D334" s="27" t="s">
        <v>314</v>
      </c>
      <c r="E334" s="18" t="s">
        <v>392</v>
      </c>
      <c r="F334" s="19">
        <v>100000</v>
      </c>
      <c r="G334" s="46">
        <v>100000</v>
      </c>
    </row>
    <row r="335" spans="2:7" x14ac:dyDescent="0.25">
      <c r="B335" s="45" t="s">
        <v>297</v>
      </c>
      <c r="C335" s="27" t="s">
        <v>263</v>
      </c>
      <c r="D335" s="27" t="s">
        <v>7</v>
      </c>
      <c r="E335" s="18" t="s">
        <v>299</v>
      </c>
      <c r="F335" s="19">
        <v>14000</v>
      </c>
      <c r="G335" s="46">
        <v>14000</v>
      </c>
    </row>
    <row r="336" spans="2:7" x14ac:dyDescent="0.25">
      <c r="B336" s="45" t="s">
        <v>297</v>
      </c>
      <c r="C336" s="27" t="s">
        <v>263</v>
      </c>
      <c r="D336" s="27" t="s">
        <v>60</v>
      </c>
      <c r="E336" s="18" t="s">
        <v>298</v>
      </c>
      <c r="F336" s="19">
        <v>3000</v>
      </c>
      <c r="G336" s="46">
        <v>3000</v>
      </c>
    </row>
    <row r="337" spans="2:7" ht="15.75" thickBot="1" x14ac:dyDescent="0.3">
      <c r="B337" s="49" t="s">
        <v>297</v>
      </c>
      <c r="C337" s="50" t="s">
        <v>263</v>
      </c>
      <c r="D337" s="50" t="s">
        <v>172</v>
      </c>
      <c r="E337" s="51" t="s">
        <v>296</v>
      </c>
      <c r="F337" s="68">
        <v>28000</v>
      </c>
      <c r="G337" s="53">
        <v>28000</v>
      </c>
    </row>
    <row r="338" spans="2:7" ht="15.75" thickBot="1" x14ac:dyDescent="0.3">
      <c r="B338" s="87" t="s">
        <v>562</v>
      </c>
      <c r="C338" s="88"/>
      <c r="D338" s="88"/>
      <c r="E338" s="89"/>
      <c r="F338" s="34">
        <f>SUM(F325:F337)</f>
        <v>426814.57999999996</v>
      </c>
      <c r="G338" s="77">
        <f>SUM(G325:G337)</f>
        <v>370814.57999999996</v>
      </c>
    </row>
    <row r="339" spans="2:7" ht="15.75" thickBot="1" x14ac:dyDescent="0.3">
      <c r="C339" s="5"/>
      <c r="F339" s="22"/>
      <c r="G339" s="3"/>
    </row>
    <row r="340" spans="2:7" x14ac:dyDescent="0.25">
      <c r="B340" s="40" t="s">
        <v>199</v>
      </c>
      <c r="C340" s="78">
        <v>2315</v>
      </c>
      <c r="D340" s="41" t="s">
        <v>269</v>
      </c>
      <c r="E340" s="42" t="s">
        <v>391</v>
      </c>
      <c r="F340" s="43">
        <v>1500</v>
      </c>
      <c r="G340" s="44">
        <v>2000</v>
      </c>
    </row>
    <row r="341" spans="2:7" x14ac:dyDescent="0.25">
      <c r="B341" s="45" t="s">
        <v>199</v>
      </c>
      <c r="C341" s="27" t="s">
        <v>263</v>
      </c>
      <c r="D341" s="27" t="s">
        <v>295</v>
      </c>
      <c r="E341" s="18" t="s">
        <v>294</v>
      </c>
      <c r="F341" s="19">
        <v>22169.96</v>
      </c>
      <c r="G341" s="46">
        <v>22169.96</v>
      </c>
    </row>
    <row r="342" spans="2:7" x14ac:dyDescent="0.25">
      <c r="B342" s="45" t="s">
        <v>199</v>
      </c>
      <c r="C342" s="27" t="s">
        <v>263</v>
      </c>
      <c r="D342" s="27" t="s">
        <v>52</v>
      </c>
      <c r="E342" s="18" t="s">
        <v>288</v>
      </c>
      <c r="F342" s="19">
        <v>27830.04</v>
      </c>
      <c r="G342" s="46">
        <v>0</v>
      </c>
    </row>
    <row r="343" spans="2:7" x14ac:dyDescent="0.25">
      <c r="B343" s="45" t="s">
        <v>199</v>
      </c>
      <c r="C343" s="27" t="s">
        <v>271</v>
      </c>
      <c r="D343" s="27" t="s">
        <v>7</v>
      </c>
      <c r="E343" s="18" t="s">
        <v>274</v>
      </c>
      <c r="F343" s="38">
        <f>120000-15004</f>
        <v>104996</v>
      </c>
      <c r="G343" s="46">
        <v>200000</v>
      </c>
    </row>
    <row r="344" spans="2:7" x14ac:dyDescent="0.25">
      <c r="B344" s="45" t="s">
        <v>199</v>
      </c>
      <c r="C344" s="27" t="s">
        <v>271</v>
      </c>
      <c r="D344" s="27" t="s">
        <v>54</v>
      </c>
      <c r="E344" s="18" t="s">
        <v>273</v>
      </c>
      <c r="F344" s="38">
        <v>32657.9</v>
      </c>
      <c r="G344" s="46">
        <v>84309.6</v>
      </c>
    </row>
    <row r="345" spans="2:7" x14ac:dyDescent="0.25">
      <c r="B345" s="45" t="s">
        <v>199</v>
      </c>
      <c r="C345" s="27" t="s">
        <v>271</v>
      </c>
      <c r="D345" s="27" t="s">
        <v>241</v>
      </c>
      <c r="E345" s="18" t="s">
        <v>272</v>
      </c>
      <c r="F345" s="38">
        <v>54147.5</v>
      </c>
      <c r="G345" s="46">
        <v>54147.5</v>
      </c>
    </row>
    <row r="346" spans="2:7" x14ac:dyDescent="0.25">
      <c r="B346" s="48" t="s">
        <v>199</v>
      </c>
      <c r="C346" s="31" t="s">
        <v>271</v>
      </c>
      <c r="D346" s="31" t="s">
        <v>52</v>
      </c>
      <c r="E346" s="32" t="s">
        <v>270</v>
      </c>
      <c r="F346" s="38">
        <f>5214.13+15004</f>
        <v>20218.13</v>
      </c>
      <c r="G346" s="46">
        <v>40179.089999999997</v>
      </c>
    </row>
    <row r="347" spans="2:7" x14ac:dyDescent="0.25">
      <c r="B347" s="45" t="s">
        <v>199</v>
      </c>
      <c r="C347" s="27" t="s">
        <v>271</v>
      </c>
      <c r="D347" s="31" t="s">
        <v>269</v>
      </c>
      <c r="E347" s="32" t="s">
        <v>268</v>
      </c>
      <c r="F347" s="38">
        <v>4200</v>
      </c>
      <c r="G347" s="46">
        <v>4200</v>
      </c>
    </row>
    <row r="348" spans="2:7" x14ac:dyDescent="0.25">
      <c r="B348" s="45" t="s">
        <v>199</v>
      </c>
      <c r="C348" s="27" t="s">
        <v>271</v>
      </c>
      <c r="D348" s="31" t="s">
        <v>267</v>
      </c>
      <c r="E348" s="32" t="s">
        <v>266</v>
      </c>
      <c r="F348" s="38">
        <v>4200</v>
      </c>
      <c r="G348" s="46">
        <v>4200</v>
      </c>
    </row>
    <row r="349" spans="2:7" x14ac:dyDescent="0.25">
      <c r="B349" s="45" t="s">
        <v>199</v>
      </c>
      <c r="C349" s="27" t="s">
        <v>271</v>
      </c>
      <c r="D349" s="31" t="s">
        <v>265</v>
      </c>
      <c r="E349" s="32" t="s">
        <v>264</v>
      </c>
      <c r="F349" s="38">
        <v>4200</v>
      </c>
      <c r="G349" s="46">
        <v>4200</v>
      </c>
    </row>
    <row r="350" spans="2:7" x14ac:dyDescent="0.25">
      <c r="B350" s="45" t="s">
        <v>199</v>
      </c>
      <c r="C350" s="27" t="s">
        <v>271</v>
      </c>
      <c r="D350" s="31" t="s">
        <v>262</v>
      </c>
      <c r="E350" s="32" t="s">
        <v>261</v>
      </c>
      <c r="F350" s="38">
        <v>4200</v>
      </c>
      <c r="G350" s="46">
        <v>4200</v>
      </c>
    </row>
    <row r="351" spans="2:7" x14ac:dyDescent="0.25">
      <c r="B351" s="45" t="s">
        <v>199</v>
      </c>
      <c r="C351" s="27" t="s">
        <v>251</v>
      </c>
      <c r="D351" s="27" t="s">
        <v>19</v>
      </c>
      <c r="E351" s="18" t="s">
        <v>260</v>
      </c>
      <c r="F351" s="19">
        <v>28074</v>
      </c>
      <c r="G351" s="46">
        <v>11739.891359659465</v>
      </c>
    </row>
    <row r="352" spans="2:7" x14ac:dyDescent="0.25">
      <c r="B352" s="45" t="s">
        <v>199</v>
      </c>
      <c r="C352" s="27" t="s">
        <v>251</v>
      </c>
      <c r="D352" s="27" t="s">
        <v>17</v>
      </c>
      <c r="E352" s="18" t="s">
        <v>259</v>
      </c>
      <c r="F352" s="19">
        <v>4160.72</v>
      </c>
      <c r="G352" s="46">
        <v>0</v>
      </c>
    </row>
    <row r="353" spans="2:7" x14ac:dyDescent="0.25">
      <c r="B353" s="45" t="s">
        <v>199</v>
      </c>
      <c r="C353" s="27" t="s">
        <v>251</v>
      </c>
      <c r="D353" s="27" t="s">
        <v>15</v>
      </c>
      <c r="E353" s="18" t="s">
        <v>258</v>
      </c>
      <c r="F353" s="19">
        <v>17817.939999999999</v>
      </c>
      <c r="G353" s="46">
        <v>7587.2390320293189</v>
      </c>
    </row>
    <row r="354" spans="2:7" x14ac:dyDescent="0.25">
      <c r="B354" s="45" t="s">
        <v>199</v>
      </c>
      <c r="C354" s="27" t="s">
        <v>251</v>
      </c>
      <c r="D354" s="27" t="s">
        <v>13</v>
      </c>
      <c r="E354" s="18" t="s">
        <v>257</v>
      </c>
      <c r="F354" s="19">
        <v>39142.6</v>
      </c>
      <c r="G354" s="46">
        <v>1937.4266059425786</v>
      </c>
    </row>
    <row r="355" spans="2:7" x14ac:dyDescent="0.25">
      <c r="B355" s="45" t="s">
        <v>199</v>
      </c>
      <c r="C355" s="27" t="s">
        <v>251</v>
      </c>
      <c r="D355" s="27" t="s">
        <v>116</v>
      </c>
      <c r="E355" s="18" t="s">
        <v>256</v>
      </c>
      <c r="F355" s="19">
        <v>35533.82</v>
      </c>
      <c r="G355" s="46">
        <v>162935.57375581365</v>
      </c>
    </row>
    <row r="356" spans="2:7" x14ac:dyDescent="0.25">
      <c r="B356" s="45" t="s">
        <v>199</v>
      </c>
      <c r="C356" s="27" t="s">
        <v>251</v>
      </c>
      <c r="D356" s="27" t="s">
        <v>114</v>
      </c>
      <c r="E356" s="18" t="s">
        <v>255</v>
      </c>
      <c r="F356" s="19">
        <v>65850.210000000006</v>
      </c>
      <c r="G356" s="46">
        <v>284767.53233366576</v>
      </c>
    </row>
    <row r="357" spans="2:7" x14ac:dyDescent="0.25">
      <c r="B357" s="45" t="s">
        <v>199</v>
      </c>
      <c r="C357" s="27" t="s">
        <v>251</v>
      </c>
      <c r="D357" s="27" t="s">
        <v>11</v>
      </c>
      <c r="E357" s="18" t="s">
        <v>254</v>
      </c>
      <c r="F357" s="19">
        <v>5000</v>
      </c>
      <c r="G357" s="46">
        <v>27414.9007118724</v>
      </c>
    </row>
    <row r="358" spans="2:7" x14ac:dyDescent="0.25">
      <c r="B358" s="45" t="s">
        <v>199</v>
      </c>
      <c r="C358" s="27" t="s">
        <v>251</v>
      </c>
      <c r="D358" s="27" t="s">
        <v>9</v>
      </c>
      <c r="E358" s="18" t="s">
        <v>253</v>
      </c>
      <c r="F358" s="19">
        <v>64515.962940000005</v>
      </c>
      <c r="G358" s="46">
        <v>134587.69890821987</v>
      </c>
    </row>
    <row r="359" spans="2:7" x14ac:dyDescent="0.25">
      <c r="B359" s="45" t="s">
        <v>199</v>
      </c>
      <c r="C359" s="27" t="s">
        <v>251</v>
      </c>
      <c r="D359" s="27" t="s">
        <v>82</v>
      </c>
      <c r="E359" s="18" t="s">
        <v>252</v>
      </c>
      <c r="F359" s="19">
        <v>1264.45</v>
      </c>
      <c r="G359" s="46">
        <v>1264.45</v>
      </c>
    </row>
    <row r="360" spans="2:7" x14ac:dyDescent="0.25">
      <c r="B360" s="45" t="s">
        <v>199</v>
      </c>
      <c r="C360" s="27" t="s">
        <v>251</v>
      </c>
      <c r="D360" s="27" t="s">
        <v>250</v>
      </c>
      <c r="E360" s="18" t="s">
        <v>249</v>
      </c>
      <c r="F360" s="19">
        <v>4000</v>
      </c>
      <c r="G360" s="46">
        <v>4200</v>
      </c>
    </row>
    <row r="361" spans="2:7" x14ac:dyDescent="0.25">
      <c r="B361" s="45" t="s">
        <v>199</v>
      </c>
      <c r="C361" s="27" t="s">
        <v>220</v>
      </c>
      <c r="D361" s="27" t="s">
        <v>248</v>
      </c>
      <c r="E361" s="18" t="s">
        <v>247</v>
      </c>
      <c r="F361" s="19">
        <v>100</v>
      </c>
      <c r="G361" s="46">
        <v>46796.559968498033</v>
      </c>
    </row>
    <row r="362" spans="2:7" x14ac:dyDescent="0.25">
      <c r="B362" s="45" t="s">
        <v>199</v>
      </c>
      <c r="C362" s="27" t="s">
        <v>220</v>
      </c>
      <c r="D362" s="27" t="s">
        <v>9</v>
      </c>
      <c r="E362" s="18" t="s">
        <v>246</v>
      </c>
      <c r="F362" s="19">
        <v>100</v>
      </c>
      <c r="G362" s="46">
        <v>14671.859031716896</v>
      </c>
    </row>
    <row r="363" spans="2:7" x14ac:dyDescent="0.25">
      <c r="B363" s="45" t="s">
        <v>199</v>
      </c>
      <c r="C363" s="27" t="s">
        <v>220</v>
      </c>
      <c r="D363" s="27" t="s">
        <v>69</v>
      </c>
      <c r="E363" s="18" t="s">
        <v>245</v>
      </c>
      <c r="F363" s="19">
        <v>19702</v>
      </c>
      <c r="G363" s="46">
        <v>22022.69</v>
      </c>
    </row>
    <row r="364" spans="2:7" x14ac:dyDescent="0.25">
      <c r="B364" s="45" t="s">
        <v>199</v>
      </c>
      <c r="C364" s="27" t="s">
        <v>220</v>
      </c>
      <c r="D364" s="27" t="s">
        <v>7</v>
      </c>
      <c r="E364" s="18" t="s">
        <v>244</v>
      </c>
      <c r="F364" s="38">
        <v>18000</v>
      </c>
      <c r="G364" s="46">
        <v>18000</v>
      </c>
    </row>
    <row r="365" spans="2:7" x14ac:dyDescent="0.25">
      <c r="B365" s="45" t="s">
        <v>199</v>
      </c>
      <c r="C365" s="27" t="s">
        <v>220</v>
      </c>
      <c r="D365" s="27" t="s">
        <v>56</v>
      </c>
      <c r="E365" s="18" t="s">
        <v>243</v>
      </c>
      <c r="F365" s="19">
        <v>190689.24</v>
      </c>
      <c r="G365" s="46">
        <v>210000</v>
      </c>
    </row>
    <row r="366" spans="2:7" x14ac:dyDescent="0.25">
      <c r="B366" s="45" t="s">
        <v>199</v>
      </c>
      <c r="C366" s="27" t="s">
        <v>220</v>
      </c>
      <c r="D366" s="27" t="s">
        <v>54</v>
      </c>
      <c r="E366" s="18" t="s">
        <v>242</v>
      </c>
      <c r="F366" s="19">
        <v>39291.120000000003</v>
      </c>
      <c r="G366" s="46">
        <v>37326.559999999998</v>
      </c>
    </row>
    <row r="367" spans="2:7" x14ac:dyDescent="0.25">
      <c r="B367" s="45" t="s">
        <v>199</v>
      </c>
      <c r="C367" s="27" t="s">
        <v>220</v>
      </c>
      <c r="D367" s="27" t="s">
        <v>241</v>
      </c>
      <c r="E367" s="18" t="s">
        <v>240</v>
      </c>
      <c r="F367" s="19">
        <v>27935.52</v>
      </c>
      <c r="G367" s="46">
        <v>28450.13</v>
      </c>
    </row>
    <row r="368" spans="2:7" x14ac:dyDescent="0.25">
      <c r="B368" s="45" t="s">
        <v>199</v>
      </c>
      <c r="C368" s="27" t="s">
        <v>220</v>
      </c>
      <c r="D368" s="27" t="s">
        <v>239</v>
      </c>
      <c r="E368" s="18" t="s">
        <v>238</v>
      </c>
      <c r="F368" s="19">
        <v>42108</v>
      </c>
      <c r="G368" s="46">
        <v>65923.83</v>
      </c>
    </row>
    <row r="369" spans="2:7" x14ac:dyDescent="0.25">
      <c r="B369" s="45" t="s">
        <v>199</v>
      </c>
      <c r="C369" s="27" t="s">
        <v>220</v>
      </c>
      <c r="D369" s="27" t="s">
        <v>237</v>
      </c>
      <c r="E369" s="18" t="s">
        <v>236</v>
      </c>
      <c r="F369" s="19">
        <v>175000</v>
      </c>
      <c r="G369" s="46">
        <v>175000</v>
      </c>
    </row>
    <row r="370" spans="2:7" x14ac:dyDescent="0.25">
      <c r="B370" s="45" t="s">
        <v>199</v>
      </c>
      <c r="C370" s="27" t="s">
        <v>220</v>
      </c>
      <c r="D370" s="27" t="s">
        <v>235</v>
      </c>
      <c r="E370" s="18" t="s">
        <v>234</v>
      </c>
      <c r="F370" s="19">
        <v>14520</v>
      </c>
      <c r="G370" s="46">
        <f>17000*1.21</f>
        <v>20570</v>
      </c>
    </row>
    <row r="371" spans="2:7" x14ac:dyDescent="0.25">
      <c r="B371" s="45" t="s">
        <v>199</v>
      </c>
      <c r="C371" s="27" t="s">
        <v>220</v>
      </c>
      <c r="D371" s="27" t="s">
        <v>233</v>
      </c>
      <c r="E371" s="18" t="s">
        <v>232</v>
      </c>
      <c r="F371" s="19">
        <v>28714.68</v>
      </c>
      <c r="G371" s="46">
        <v>22732.511999999999</v>
      </c>
    </row>
    <row r="372" spans="2:7" x14ac:dyDescent="0.25">
      <c r="B372" s="45" t="s">
        <v>199</v>
      </c>
      <c r="C372" s="27" t="s">
        <v>220</v>
      </c>
      <c r="D372" s="27" t="s">
        <v>231</v>
      </c>
      <c r="E372" s="18" t="s">
        <v>230</v>
      </c>
      <c r="F372" s="19">
        <v>14366.04</v>
      </c>
      <c r="G372" s="46">
        <v>11373.15</v>
      </c>
    </row>
    <row r="373" spans="2:7" x14ac:dyDescent="0.25">
      <c r="B373" s="45" t="s">
        <v>199</v>
      </c>
      <c r="C373" s="27" t="s">
        <v>220</v>
      </c>
      <c r="D373" s="27" t="s">
        <v>229</v>
      </c>
      <c r="E373" s="18" t="s">
        <v>228</v>
      </c>
      <c r="F373" s="19">
        <v>14868.48</v>
      </c>
      <c r="G373" s="46">
        <v>14943.5</v>
      </c>
    </row>
    <row r="374" spans="2:7" x14ac:dyDescent="0.25">
      <c r="B374" s="45" t="s">
        <v>199</v>
      </c>
      <c r="C374" s="27" t="s">
        <v>220</v>
      </c>
      <c r="D374" s="27" t="s">
        <v>227</v>
      </c>
      <c r="E374" s="18" t="s">
        <v>226</v>
      </c>
      <c r="F374" s="19">
        <v>12500</v>
      </c>
      <c r="G374" s="46">
        <v>25446.3</v>
      </c>
    </row>
    <row r="375" spans="2:7" x14ac:dyDescent="0.25">
      <c r="B375" s="45" t="s">
        <v>199</v>
      </c>
      <c r="C375" s="27" t="s">
        <v>220</v>
      </c>
      <c r="D375" s="27" t="s">
        <v>225</v>
      </c>
      <c r="E375" s="18" t="s">
        <v>224</v>
      </c>
      <c r="F375" s="19">
        <v>7724.64</v>
      </c>
      <c r="G375" s="46">
        <v>9173.01</v>
      </c>
    </row>
    <row r="376" spans="2:7" x14ac:dyDescent="0.25">
      <c r="B376" s="45" t="s">
        <v>199</v>
      </c>
      <c r="C376" s="27" t="s">
        <v>220</v>
      </c>
      <c r="D376" s="28">
        <v>22721</v>
      </c>
      <c r="E376" s="33" t="s">
        <v>580</v>
      </c>
      <c r="F376" s="19">
        <v>0</v>
      </c>
      <c r="G376" s="46">
        <v>34485</v>
      </c>
    </row>
    <row r="377" spans="2:7" x14ac:dyDescent="0.25">
      <c r="B377" s="45" t="s">
        <v>199</v>
      </c>
      <c r="C377" s="27" t="s">
        <v>220</v>
      </c>
      <c r="D377" s="28">
        <v>22722</v>
      </c>
      <c r="E377" s="33" t="s">
        <v>581</v>
      </c>
      <c r="F377" s="19">
        <v>0</v>
      </c>
      <c r="G377" s="46">
        <v>17242.5</v>
      </c>
    </row>
    <row r="378" spans="2:7" x14ac:dyDescent="0.25">
      <c r="B378" s="45" t="s">
        <v>199</v>
      </c>
      <c r="C378" s="27" t="s">
        <v>220</v>
      </c>
      <c r="D378" s="39" t="s">
        <v>269</v>
      </c>
      <c r="E378" s="33" t="s">
        <v>585</v>
      </c>
      <c r="F378" s="19">
        <v>0</v>
      </c>
      <c r="G378" s="46">
        <v>1000</v>
      </c>
    </row>
    <row r="379" spans="2:7" x14ac:dyDescent="0.25">
      <c r="B379" s="45" t="s">
        <v>199</v>
      </c>
      <c r="C379" s="27" t="s">
        <v>220</v>
      </c>
      <c r="D379" s="27" t="s">
        <v>223</v>
      </c>
      <c r="E379" s="18" t="s">
        <v>222</v>
      </c>
      <c r="F379" s="19">
        <v>8000</v>
      </c>
      <c r="G379" s="46">
        <v>0</v>
      </c>
    </row>
    <row r="380" spans="2:7" x14ac:dyDescent="0.25">
      <c r="B380" s="45" t="s">
        <v>199</v>
      </c>
      <c r="C380" s="27" t="s">
        <v>220</v>
      </c>
      <c r="D380" s="27" t="s">
        <v>170</v>
      </c>
      <c r="E380" s="18" t="s">
        <v>221</v>
      </c>
      <c r="F380" s="19">
        <v>59000</v>
      </c>
      <c r="G380" s="46">
        <v>62000</v>
      </c>
    </row>
    <row r="381" spans="2:7" x14ac:dyDescent="0.25">
      <c r="B381" s="45" t="s">
        <v>199</v>
      </c>
      <c r="C381" s="27" t="s">
        <v>220</v>
      </c>
      <c r="D381" s="27" t="s">
        <v>166</v>
      </c>
      <c r="E381" s="18" t="s">
        <v>219</v>
      </c>
      <c r="F381" s="19">
        <v>12000</v>
      </c>
      <c r="G381" s="46">
        <v>12000</v>
      </c>
    </row>
    <row r="382" spans="2:7" x14ac:dyDescent="0.25">
      <c r="B382" s="45" t="s">
        <v>199</v>
      </c>
      <c r="C382" s="27" t="s">
        <v>198</v>
      </c>
      <c r="D382" s="27" t="s">
        <v>116</v>
      </c>
      <c r="E382" s="18" t="s">
        <v>218</v>
      </c>
      <c r="F382" s="19">
        <v>128200.46</v>
      </c>
      <c r="G382" s="46">
        <v>103172.90632614354</v>
      </c>
    </row>
    <row r="383" spans="2:7" x14ac:dyDescent="0.25">
      <c r="B383" s="45" t="s">
        <v>199</v>
      </c>
      <c r="C383" s="27" t="s">
        <v>198</v>
      </c>
      <c r="D383" s="27" t="s">
        <v>114</v>
      </c>
      <c r="E383" s="18" t="s">
        <v>217</v>
      </c>
      <c r="F383" s="19">
        <v>281737.8</v>
      </c>
      <c r="G383" s="46">
        <v>159010.18422071094</v>
      </c>
    </row>
    <row r="384" spans="2:7" x14ac:dyDescent="0.25">
      <c r="B384" s="45" t="s">
        <v>199</v>
      </c>
      <c r="C384" s="27" t="s">
        <v>198</v>
      </c>
      <c r="D384" s="27" t="s">
        <v>9</v>
      </c>
      <c r="E384" s="18" t="s">
        <v>216</v>
      </c>
      <c r="F384" s="19">
        <v>117242.34236</v>
      </c>
      <c r="G384" s="46">
        <v>97419.083345564068</v>
      </c>
    </row>
    <row r="385" spans="2:7" x14ac:dyDescent="0.25">
      <c r="B385" s="45" t="s">
        <v>199</v>
      </c>
      <c r="C385" s="27" t="s">
        <v>198</v>
      </c>
      <c r="D385" s="27" t="s">
        <v>106</v>
      </c>
      <c r="E385" s="18" t="s">
        <v>215</v>
      </c>
      <c r="F385" s="19">
        <v>2000</v>
      </c>
      <c r="G385" s="46">
        <v>2000</v>
      </c>
    </row>
    <row r="386" spans="2:7" x14ac:dyDescent="0.25">
      <c r="B386" s="45" t="s">
        <v>199</v>
      </c>
      <c r="C386" s="27" t="s">
        <v>198</v>
      </c>
      <c r="D386" s="27" t="s">
        <v>214</v>
      </c>
      <c r="E386" s="18" t="s">
        <v>213</v>
      </c>
      <c r="F386" s="19">
        <v>3000</v>
      </c>
      <c r="G386" s="46">
        <v>3000</v>
      </c>
    </row>
    <row r="387" spans="2:7" x14ac:dyDescent="0.25">
      <c r="B387" s="45" t="s">
        <v>199</v>
      </c>
      <c r="C387" s="27" t="s">
        <v>198</v>
      </c>
      <c r="D387" s="27" t="s">
        <v>102</v>
      </c>
      <c r="E387" s="18" t="s">
        <v>212</v>
      </c>
      <c r="F387" s="19">
        <v>30000</v>
      </c>
      <c r="G387" s="46">
        <v>30000</v>
      </c>
    </row>
    <row r="388" spans="2:7" x14ac:dyDescent="0.25">
      <c r="B388" s="45" t="s">
        <v>199</v>
      </c>
      <c r="C388" s="27" t="s">
        <v>198</v>
      </c>
      <c r="D388" s="27" t="s">
        <v>96</v>
      </c>
      <c r="E388" s="18" t="s">
        <v>211</v>
      </c>
      <c r="F388" s="19">
        <v>2000</v>
      </c>
      <c r="G388" s="46">
        <v>2000</v>
      </c>
    </row>
    <row r="389" spans="2:7" x14ac:dyDescent="0.25">
      <c r="B389" s="45" t="s">
        <v>199</v>
      </c>
      <c r="C389" s="27" t="s">
        <v>198</v>
      </c>
      <c r="D389" s="27" t="s">
        <v>82</v>
      </c>
      <c r="E389" s="18" t="s">
        <v>210</v>
      </c>
      <c r="F389" s="19">
        <v>110000</v>
      </c>
      <c r="G389" s="46">
        <v>110000</v>
      </c>
    </row>
    <row r="390" spans="2:7" x14ac:dyDescent="0.25">
      <c r="B390" s="45" t="s">
        <v>199</v>
      </c>
      <c r="C390" s="27" t="s">
        <v>198</v>
      </c>
      <c r="D390" s="27" t="s">
        <v>209</v>
      </c>
      <c r="E390" s="18" t="s">
        <v>208</v>
      </c>
      <c r="F390" s="19">
        <v>55000</v>
      </c>
      <c r="G390" s="46">
        <v>55000</v>
      </c>
    </row>
    <row r="391" spans="2:7" x14ac:dyDescent="0.25">
      <c r="B391" s="45" t="s">
        <v>199</v>
      </c>
      <c r="C391" s="27" t="s">
        <v>198</v>
      </c>
      <c r="D391" s="27" t="s">
        <v>80</v>
      </c>
      <c r="E391" s="18" t="s">
        <v>207</v>
      </c>
      <c r="F391" s="19">
        <v>20000</v>
      </c>
      <c r="G391" s="46">
        <v>20000</v>
      </c>
    </row>
    <row r="392" spans="2:7" x14ac:dyDescent="0.25">
      <c r="B392" s="45" t="s">
        <v>199</v>
      </c>
      <c r="C392" s="27" t="s">
        <v>198</v>
      </c>
      <c r="D392" s="27" t="s">
        <v>78</v>
      </c>
      <c r="E392" s="18" t="s">
        <v>206</v>
      </c>
      <c r="F392" s="19">
        <v>3000</v>
      </c>
      <c r="G392" s="46">
        <v>3000</v>
      </c>
    </row>
    <row r="393" spans="2:7" x14ac:dyDescent="0.25">
      <c r="B393" s="45" t="s">
        <v>199</v>
      </c>
      <c r="C393" s="27" t="s">
        <v>198</v>
      </c>
      <c r="D393" s="27" t="s">
        <v>205</v>
      </c>
      <c r="E393" s="18" t="s">
        <v>204</v>
      </c>
      <c r="F393" s="19">
        <v>12000</v>
      </c>
      <c r="G393" s="46">
        <v>15000</v>
      </c>
    </row>
    <row r="394" spans="2:7" x14ac:dyDescent="0.25">
      <c r="B394" s="45" t="s">
        <v>199</v>
      </c>
      <c r="C394" s="27" t="s">
        <v>198</v>
      </c>
      <c r="D394" s="27" t="s">
        <v>74</v>
      </c>
      <c r="E394" s="18" t="s">
        <v>203</v>
      </c>
      <c r="F394" s="19">
        <v>3000</v>
      </c>
      <c r="G394" s="46">
        <v>3000</v>
      </c>
    </row>
    <row r="395" spans="2:7" x14ac:dyDescent="0.25">
      <c r="B395" s="45" t="s">
        <v>199</v>
      </c>
      <c r="C395" s="27" t="s">
        <v>198</v>
      </c>
      <c r="D395" s="27" t="s">
        <v>40</v>
      </c>
      <c r="E395" s="18" t="s">
        <v>202</v>
      </c>
      <c r="F395" s="19">
        <v>5000</v>
      </c>
      <c r="G395" s="46">
        <v>5000</v>
      </c>
    </row>
    <row r="396" spans="2:7" x14ac:dyDescent="0.25">
      <c r="B396" s="45" t="s">
        <v>199</v>
      </c>
      <c r="C396" s="27" t="s">
        <v>198</v>
      </c>
      <c r="D396" s="27" t="s">
        <v>201</v>
      </c>
      <c r="E396" s="18" t="s">
        <v>200</v>
      </c>
      <c r="F396" s="19">
        <v>5000</v>
      </c>
      <c r="G396" s="46">
        <v>5000</v>
      </c>
    </row>
    <row r="397" spans="2:7" ht="15.75" thickBot="1" x14ac:dyDescent="0.3">
      <c r="B397" s="49" t="s">
        <v>199</v>
      </c>
      <c r="C397" s="50" t="s">
        <v>198</v>
      </c>
      <c r="D397" s="50" t="s">
        <v>197</v>
      </c>
      <c r="E397" s="51" t="s">
        <v>196</v>
      </c>
      <c r="F397" s="52">
        <v>4000</v>
      </c>
      <c r="G397" s="53">
        <v>4000</v>
      </c>
    </row>
    <row r="398" spans="2:7" ht="15.75" thickBot="1" x14ac:dyDescent="0.3">
      <c r="B398" s="87" t="s">
        <v>563</v>
      </c>
      <c r="C398" s="88"/>
      <c r="D398" s="88"/>
      <c r="E398" s="89"/>
      <c r="F398" s="34">
        <f>SUM(F340:F397)</f>
        <v>2011479.5552999997</v>
      </c>
      <c r="G398" s="77">
        <f>SUM(G340:G397)</f>
        <v>2521800.6375998366</v>
      </c>
    </row>
    <row r="399" spans="2:7" ht="15.75" thickBot="1" x14ac:dyDescent="0.3">
      <c r="C399" s="5"/>
      <c r="F399" s="22"/>
      <c r="G399" s="3"/>
    </row>
    <row r="400" spans="2:7" x14ac:dyDescent="0.25">
      <c r="B400" s="40" t="s">
        <v>177</v>
      </c>
      <c r="C400" s="41" t="s">
        <v>370</v>
      </c>
      <c r="D400" s="41" t="s">
        <v>21</v>
      </c>
      <c r="E400" s="42" t="s">
        <v>390</v>
      </c>
      <c r="F400" s="43">
        <v>11040.4</v>
      </c>
      <c r="G400" s="44">
        <v>12020.133351335113</v>
      </c>
    </row>
    <row r="401" spans="2:7" x14ac:dyDescent="0.25">
      <c r="B401" s="45" t="s">
        <v>177</v>
      </c>
      <c r="C401" s="27" t="s">
        <v>370</v>
      </c>
      <c r="D401" s="27" t="s">
        <v>19</v>
      </c>
      <c r="E401" s="18" t="s">
        <v>389</v>
      </c>
      <c r="F401" s="19">
        <v>9358</v>
      </c>
      <c r="G401" s="46">
        <v>9950.7806835688043</v>
      </c>
    </row>
    <row r="402" spans="2:7" x14ac:dyDescent="0.25">
      <c r="B402" s="45" t="s">
        <v>177</v>
      </c>
      <c r="C402" s="27" t="s">
        <v>370</v>
      </c>
      <c r="D402" s="27" t="s">
        <v>17</v>
      </c>
      <c r="E402" s="18" t="s">
        <v>388</v>
      </c>
      <c r="F402" s="19">
        <v>3060.54</v>
      </c>
      <c r="G402" s="46">
        <v>3299.4967415903543</v>
      </c>
    </row>
    <row r="403" spans="2:7" x14ac:dyDescent="0.25">
      <c r="B403" s="45" t="s">
        <v>177</v>
      </c>
      <c r="C403" s="27" t="s">
        <v>370</v>
      </c>
      <c r="D403" s="27" t="s">
        <v>15</v>
      </c>
      <c r="E403" s="18" t="s">
        <v>387</v>
      </c>
      <c r="F403" s="19">
        <v>14145.88</v>
      </c>
      <c r="G403" s="46">
        <v>15630.165898454923</v>
      </c>
    </row>
    <row r="404" spans="2:7" x14ac:dyDescent="0.25">
      <c r="B404" s="45" t="s">
        <v>177</v>
      </c>
      <c r="C404" s="27" t="s">
        <v>370</v>
      </c>
      <c r="D404" s="27" t="s">
        <v>13</v>
      </c>
      <c r="E404" s="18" t="s">
        <v>386</v>
      </c>
      <c r="F404" s="19">
        <v>36157.060000000005</v>
      </c>
      <c r="G404" s="46">
        <f>38472.4333308469-7034.93</f>
        <v>31437.503330846899</v>
      </c>
    </row>
    <row r="405" spans="2:7" x14ac:dyDescent="0.25">
      <c r="B405" s="45" t="s">
        <v>177</v>
      </c>
      <c r="C405" s="27" t="s">
        <v>370</v>
      </c>
      <c r="D405" s="27" t="s">
        <v>11</v>
      </c>
      <c r="E405" s="18" t="s">
        <v>385</v>
      </c>
      <c r="F405" s="19">
        <v>500</v>
      </c>
      <c r="G405" s="46">
        <v>738.54488709022451</v>
      </c>
    </row>
    <row r="406" spans="2:7" x14ac:dyDescent="0.25">
      <c r="B406" s="45" t="s">
        <v>177</v>
      </c>
      <c r="C406" s="27" t="s">
        <v>370</v>
      </c>
      <c r="D406" s="27" t="s">
        <v>9</v>
      </c>
      <c r="E406" s="18" t="s">
        <v>384</v>
      </c>
      <c r="F406" s="19">
        <v>21029.642919999998</v>
      </c>
      <c r="G406" s="46">
        <v>20973.273637211834</v>
      </c>
    </row>
    <row r="407" spans="2:7" x14ac:dyDescent="0.25">
      <c r="B407" s="45" t="s">
        <v>177</v>
      </c>
      <c r="C407" s="27" t="s">
        <v>370</v>
      </c>
      <c r="D407" s="27" t="s">
        <v>104</v>
      </c>
      <c r="E407" s="18" t="s">
        <v>383</v>
      </c>
      <c r="F407" s="19">
        <v>11000</v>
      </c>
      <c r="G407" s="46">
        <v>10740.36</v>
      </c>
    </row>
    <row r="408" spans="2:7" x14ac:dyDescent="0.25">
      <c r="B408" s="45" t="s">
        <v>177</v>
      </c>
      <c r="C408" s="27" t="s">
        <v>370</v>
      </c>
      <c r="D408" s="27" t="s">
        <v>7</v>
      </c>
      <c r="E408" s="18" t="s">
        <v>382</v>
      </c>
      <c r="F408" s="19">
        <v>20930</v>
      </c>
      <c r="G408" s="46">
        <v>20930</v>
      </c>
    </row>
    <row r="409" spans="2:7" x14ac:dyDescent="0.25">
      <c r="B409" s="45" t="s">
        <v>177</v>
      </c>
      <c r="C409" s="27" t="s">
        <v>370</v>
      </c>
      <c r="D409" s="27" t="s">
        <v>293</v>
      </c>
      <c r="E409" s="18" t="s">
        <v>381</v>
      </c>
      <c r="F409" s="19">
        <v>6500</v>
      </c>
      <c r="G409" s="46">
        <v>7000</v>
      </c>
    </row>
    <row r="410" spans="2:7" x14ac:dyDescent="0.25">
      <c r="B410" s="45" t="s">
        <v>177</v>
      </c>
      <c r="C410" s="27" t="s">
        <v>370</v>
      </c>
      <c r="D410" s="27" t="s">
        <v>56</v>
      </c>
      <c r="E410" s="18" t="s">
        <v>380</v>
      </c>
      <c r="F410" s="19">
        <v>34550.06</v>
      </c>
      <c r="G410" s="46">
        <v>34550.06</v>
      </c>
    </row>
    <row r="411" spans="2:7" x14ac:dyDescent="0.25">
      <c r="B411" s="45" t="s">
        <v>177</v>
      </c>
      <c r="C411" s="27" t="s">
        <v>370</v>
      </c>
      <c r="D411" s="27" t="s">
        <v>54</v>
      </c>
      <c r="E411" s="18" t="s">
        <v>379</v>
      </c>
      <c r="F411" s="19">
        <v>24393.599999999999</v>
      </c>
      <c r="G411" s="46">
        <v>24393.599999999999</v>
      </c>
    </row>
    <row r="412" spans="2:7" x14ac:dyDescent="0.25">
      <c r="B412" s="45" t="s">
        <v>177</v>
      </c>
      <c r="C412" s="27" t="s">
        <v>370</v>
      </c>
      <c r="D412" s="27" t="s">
        <v>52</v>
      </c>
      <c r="E412" s="18" t="s">
        <v>378</v>
      </c>
      <c r="F412" s="19">
        <v>4070</v>
      </c>
      <c r="G412" s="46">
        <v>4070</v>
      </c>
    </row>
    <row r="413" spans="2:7" x14ac:dyDescent="0.25">
      <c r="B413" s="45" t="s">
        <v>177</v>
      </c>
      <c r="C413" s="27" t="s">
        <v>370</v>
      </c>
      <c r="D413" s="27" t="s">
        <v>267</v>
      </c>
      <c r="E413" s="18" t="s">
        <v>377</v>
      </c>
      <c r="F413" s="19">
        <v>3000</v>
      </c>
      <c r="G413" s="46">
        <v>3000</v>
      </c>
    </row>
    <row r="414" spans="2:7" x14ac:dyDescent="0.25">
      <c r="B414" s="45" t="s">
        <v>177</v>
      </c>
      <c r="C414" s="27" t="s">
        <v>370</v>
      </c>
      <c r="D414" s="27" t="s">
        <v>265</v>
      </c>
      <c r="E414" s="18" t="s">
        <v>376</v>
      </c>
      <c r="F414" s="19">
        <v>5000</v>
      </c>
      <c r="G414" s="46">
        <v>5000</v>
      </c>
    </row>
    <row r="415" spans="2:7" x14ac:dyDescent="0.25">
      <c r="B415" s="45" t="s">
        <v>177</v>
      </c>
      <c r="C415" s="27" t="s">
        <v>370</v>
      </c>
      <c r="D415" s="27" t="s">
        <v>262</v>
      </c>
      <c r="E415" s="18" t="s">
        <v>375</v>
      </c>
      <c r="F415" s="19">
        <v>22000</v>
      </c>
      <c r="G415" s="46">
        <v>22000</v>
      </c>
    </row>
    <row r="416" spans="2:7" x14ac:dyDescent="0.25">
      <c r="B416" s="45" t="s">
        <v>177</v>
      </c>
      <c r="C416" s="27" t="s">
        <v>370</v>
      </c>
      <c r="D416" s="27" t="s">
        <v>374</v>
      </c>
      <c r="E416" s="18" t="s">
        <v>373</v>
      </c>
      <c r="F416" s="19">
        <v>1000</v>
      </c>
      <c r="G416" s="46">
        <v>1000</v>
      </c>
    </row>
    <row r="417" spans="2:7" x14ac:dyDescent="0.25">
      <c r="B417" s="45" t="s">
        <v>177</v>
      </c>
      <c r="C417" s="27" t="s">
        <v>370</v>
      </c>
      <c r="D417" s="27" t="s">
        <v>372</v>
      </c>
      <c r="E417" s="18" t="s">
        <v>371</v>
      </c>
      <c r="F417" s="19">
        <v>900</v>
      </c>
      <c r="G417" s="46">
        <v>0</v>
      </c>
    </row>
    <row r="418" spans="2:7" x14ac:dyDescent="0.25">
      <c r="B418" s="45" t="s">
        <v>177</v>
      </c>
      <c r="C418" s="27" t="s">
        <v>370</v>
      </c>
      <c r="D418" s="27" t="s">
        <v>40</v>
      </c>
      <c r="E418" s="18" t="s">
        <v>369</v>
      </c>
      <c r="F418" s="19">
        <v>2000</v>
      </c>
      <c r="G418" s="46">
        <v>2000</v>
      </c>
    </row>
    <row r="419" spans="2:7" x14ac:dyDescent="0.25">
      <c r="B419" s="45" t="s">
        <v>177</v>
      </c>
      <c r="C419" s="27" t="s">
        <v>176</v>
      </c>
      <c r="D419" s="27" t="s">
        <v>19</v>
      </c>
      <c r="E419" s="18" t="s">
        <v>182</v>
      </c>
      <c r="F419" s="19">
        <v>9358</v>
      </c>
      <c r="G419" s="46">
        <v>9358</v>
      </c>
    </row>
    <row r="420" spans="2:7" x14ac:dyDescent="0.25">
      <c r="B420" s="45" t="s">
        <v>177</v>
      </c>
      <c r="C420" s="27" t="s">
        <v>176</v>
      </c>
      <c r="D420" s="27" t="s">
        <v>17</v>
      </c>
      <c r="E420" s="18" t="s">
        <v>181</v>
      </c>
      <c r="F420" s="19">
        <v>1120.2</v>
      </c>
      <c r="G420" s="46">
        <v>1120.2</v>
      </c>
    </row>
    <row r="421" spans="2:7" x14ac:dyDescent="0.25">
      <c r="B421" s="45" t="s">
        <v>177</v>
      </c>
      <c r="C421" s="27" t="s">
        <v>176</v>
      </c>
      <c r="D421" s="27" t="s">
        <v>15</v>
      </c>
      <c r="E421" s="18" t="s">
        <v>180</v>
      </c>
      <c r="F421" s="19">
        <v>6173.58</v>
      </c>
      <c r="G421" s="46">
        <v>6173.58</v>
      </c>
    </row>
    <row r="422" spans="2:7" x14ac:dyDescent="0.25">
      <c r="B422" s="45" t="s">
        <v>177</v>
      </c>
      <c r="C422" s="27" t="s">
        <v>176</v>
      </c>
      <c r="D422" s="27" t="s">
        <v>13</v>
      </c>
      <c r="E422" s="18" t="s">
        <v>179</v>
      </c>
      <c r="F422" s="19">
        <v>13405</v>
      </c>
      <c r="G422" s="46">
        <v>13405</v>
      </c>
    </row>
    <row r="423" spans="2:7" x14ac:dyDescent="0.25">
      <c r="B423" s="45" t="s">
        <v>177</v>
      </c>
      <c r="C423" s="27" t="s">
        <v>176</v>
      </c>
      <c r="D423" s="27" t="s">
        <v>9</v>
      </c>
      <c r="E423" s="18" t="s">
        <v>178</v>
      </c>
      <c r="F423" s="19">
        <v>8596.2390799999994</v>
      </c>
      <c r="G423" s="46">
        <v>8596.2390799999994</v>
      </c>
    </row>
    <row r="424" spans="2:7" ht="15.75" thickBot="1" x14ac:dyDescent="0.3">
      <c r="B424" s="49" t="s">
        <v>177</v>
      </c>
      <c r="C424" s="50" t="s">
        <v>176</v>
      </c>
      <c r="D424" s="50" t="s">
        <v>96</v>
      </c>
      <c r="E424" s="51" t="s">
        <v>175</v>
      </c>
      <c r="F424" s="52">
        <v>2420</v>
      </c>
      <c r="G424" s="53">
        <v>2420</v>
      </c>
    </row>
    <row r="425" spans="2:7" ht="15.75" thickBot="1" x14ac:dyDescent="0.3">
      <c r="B425" s="87" t="s">
        <v>564</v>
      </c>
      <c r="C425" s="88"/>
      <c r="D425" s="88"/>
      <c r="E425" s="89"/>
      <c r="F425" s="34">
        <f>SUM(F400:F424)</f>
        <v>271708.20200000005</v>
      </c>
      <c r="G425" s="77">
        <f>SUM(G400:G424)</f>
        <v>269806.93761009816</v>
      </c>
    </row>
    <row r="426" spans="2:7" ht="15.75" thickBot="1" x14ac:dyDescent="0.3">
      <c r="C426" s="5"/>
      <c r="F426" s="22"/>
      <c r="G426" s="3"/>
    </row>
    <row r="427" spans="2:7" x14ac:dyDescent="0.25">
      <c r="B427" s="40" t="s">
        <v>186</v>
      </c>
      <c r="C427" s="41" t="s">
        <v>185</v>
      </c>
      <c r="D427" s="41" t="s">
        <v>188</v>
      </c>
      <c r="E427" s="42" t="s">
        <v>187</v>
      </c>
      <c r="F427" s="43">
        <v>2000</v>
      </c>
      <c r="G427" s="44">
        <v>2000</v>
      </c>
    </row>
    <row r="428" spans="2:7" ht="15.75" thickBot="1" x14ac:dyDescent="0.3">
      <c r="B428" s="49" t="s">
        <v>186</v>
      </c>
      <c r="C428" s="50" t="s">
        <v>185</v>
      </c>
      <c r="D428" s="50" t="s">
        <v>184</v>
      </c>
      <c r="E428" s="51" t="s">
        <v>183</v>
      </c>
      <c r="F428" s="52">
        <v>4000</v>
      </c>
      <c r="G428" s="53">
        <v>4000</v>
      </c>
    </row>
    <row r="429" spans="2:7" ht="15.75" thickBot="1" x14ac:dyDescent="0.3">
      <c r="B429" s="87" t="s">
        <v>565</v>
      </c>
      <c r="C429" s="88"/>
      <c r="D429" s="88"/>
      <c r="E429" s="89"/>
      <c r="F429" s="34">
        <f>SUM(F427:F428)</f>
        <v>6000</v>
      </c>
      <c r="G429" s="77">
        <f>SUM(G427:G428)</f>
        <v>6000</v>
      </c>
    </row>
    <row r="430" spans="2:7" x14ac:dyDescent="0.25">
      <c r="C430" s="5"/>
      <c r="F430" s="22"/>
      <c r="G430" s="3"/>
    </row>
    <row r="431" spans="2:7" ht="15.75" thickBot="1" x14ac:dyDescent="0.3"/>
    <row r="432" spans="2:7" ht="15.75" thickBot="1" x14ac:dyDescent="0.3">
      <c r="E432" s="85" t="s">
        <v>584</v>
      </c>
      <c r="F432" s="83">
        <f>F429+F425+F398+F338+F323+F315+F275+F227+F204+F180+F176+F117+F66</f>
        <v>24149999.999759998</v>
      </c>
      <c r="G432" s="84">
        <f>G429+G425+G398+G338+G323+G315+G275+G227+G204+G180+G176+G117+G66</f>
        <v>25832842.54894473</v>
      </c>
    </row>
    <row r="433" spans="7:7" x14ac:dyDescent="0.25">
      <c r="G433" s="79"/>
    </row>
  </sheetData>
  <sortState ref="B312:G325">
    <sortCondition ref="B11"/>
  </sortState>
  <mergeCells count="14">
    <mergeCell ref="B429:E429"/>
    <mergeCell ref="B9:G9"/>
    <mergeCell ref="B323:E323"/>
    <mergeCell ref="B338:E338"/>
    <mergeCell ref="B398:E398"/>
    <mergeCell ref="B425:E425"/>
    <mergeCell ref="B275:E275"/>
    <mergeCell ref="B315:E315"/>
    <mergeCell ref="B66:E66"/>
    <mergeCell ref="B117:E117"/>
    <mergeCell ref="B176:E176"/>
    <mergeCell ref="B180:E180"/>
    <mergeCell ref="B204:E204"/>
    <mergeCell ref="B227:E22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Documento pleno</vt:lpstr>
    </vt:vector>
  </TitlesOfParts>
  <Company>Ayuntamiento de Villanueva de la Cañada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Zazo Hernández</dc:creator>
  <cp:lastModifiedBy>Fernando Zazo Hernández</cp:lastModifiedBy>
  <cp:lastPrinted>2023-01-27T11:58:08Z</cp:lastPrinted>
  <dcterms:created xsi:type="dcterms:W3CDTF">2022-01-17T11:14:22Z</dcterms:created>
  <dcterms:modified xsi:type="dcterms:W3CDTF">2023-01-31T13:49:49Z</dcterms:modified>
</cp:coreProperties>
</file>